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15360" windowHeight="6765" tabRatio="923"/>
  </bookViews>
  <sheets>
    <sheet name="Balanza Comprobacion" sheetId="31" r:id="rId1"/>
    <sheet name="ESF SNS" sheetId="18" r:id="rId2"/>
    <sheet name="ERF SRS" sheetId="19" r:id="rId3"/>
    <sheet name="ECAMP" sheetId="21" r:id="rId4"/>
    <sheet name="EST. Flujo Efc" sheetId="20" r:id="rId5"/>
    <sheet name="Efectivo" sheetId="8" r:id="rId6"/>
    <sheet name="Cuenta por Cobrar" sheetId="9" r:id="rId7"/>
    <sheet name="Inventario" sheetId="10" r:id="rId8"/>
    <sheet name="Mobiliario Eq. Ofc." sheetId="11" r:id="rId9"/>
    <sheet name="CXP Corto plazo" sheetId="12" r:id="rId10"/>
    <sheet name="Retenciones y Acum." sheetId="7" r:id="rId11"/>
    <sheet name="Benef. Empl x p Corto Plazo" sheetId="14" r:id="rId12"/>
    <sheet name="cxp largo plazo" sheetId="22" r:id="rId13"/>
    <sheet name="Benef. Empl x pagar Larg. Plaz" sheetId="27" r:id="rId14"/>
    <sheet name="Ingresos" sheetId="16" r:id="rId15"/>
    <sheet name="Patrimonio" sheetId="15" r:id="rId16"/>
    <sheet name="Gastos" sheetId="17" r:id="rId17"/>
    <sheet name="Total Gasto" sheetId="23" r:id="rId18"/>
  </sheets>
  <externalReferences>
    <externalReference r:id="rId19"/>
  </externalReferences>
  <definedNames>
    <definedName name="_xlnm.Print_Area" localSheetId="0">'Balanza Comprobacion'!$A$1:$D$223</definedName>
    <definedName name="_xlnm.Print_Area" localSheetId="2">'ERF SRS'!$A$1:$J$49</definedName>
    <definedName name="_xlnm.Print_Area" localSheetId="1">'ESF SNS'!$A$1:$J$94</definedName>
    <definedName name="_xlnm.Print_Area" localSheetId="16">Gastos!$A$2:$K$180</definedName>
  </definedNames>
  <calcPr calcId="191029" iterateDelta="1E-4"/>
</workbook>
</file>

<file path=xl/calcChain.xml><?xml version="1.0" encoding="utf-8"?>
<calcChain xmlns="http://schemas.openxmlformats.org/spreadsheetml/2006/main">
  <c r="B10" i="16" l="1"/>
  <c r="B10" i="12" l="1"/>
  <c r="D17" i="31" s="1"/>
  <c r="F11" i="19" l="1"/>
  <c r="B23" i="23" l="1"/>
  <c r="B36" i="23"/>
  <c r="B86" i="23"/>
  <c r="B9" i="23"/>
  <c r="B22" i="23" l="1"/>
  <c r="B94" i="23" s="1"/>
  <c r="F34" i="19" l="1"/>
  <c r="B25" i="16" l="1"/>
  <c r="F10" i="19" l="1"/>
  <c r="B26" i="16"/>
  <c r="D23" i="31" s="1"/>
  <c r="F41" i="18" l="1"/>
  <c r="B138" i="17"/>
  <c r="B12" i="17" l="1"/>
  <c r="B69" i="17"/>
  <c r="B166" i="17"/>
  <c r="F22" i="19" s="1"/>
  <c r="C23" i="8"/>
  <c r="C36" i="8" s="1"/>
  <c r="C6" i="31" s="1"/>
  <c r="G22" i="11"/>
  <c r="F22" i="11"/>
  <c r="E22" i="11"/>
  <c r="D22" i="11"/>
  <c r="C22" i="11"/>
  <c r="B22" i="11"/>
  <c r="H21" i="11"/>
  <c r="H20" i="11"/>
  <c r="H19" i="11"/>
  <c r="G16" i="11"/>
  <c r="F16" i="11"/>
  <c r="E16" i="11"/>
  <c r="D16" i="11"/>
  <c r="C16" i="11"/>
  <c r="B16" i="11"/>
  <c r="H15" i="11"/>
  <c r="H14" i="11"/>
  <c r="H13" i="11"/>
  <c r="H12" i="11"/>
  <c r="H11" i="11"/>
  <c r="H10" i="11"/>
  <c r="G23" i="11" l="1"/>
  <c r="C23" i="11"/>
  <c r="B11" i="17"/>
  <c r="E23" i="11"/>
  <c r="H16" i="11"/>
  <c r="B23" i="11"/>
  <c r="D23" i="11"/>
  <c r="F23" i="11"/>
  <c r="H22" i="11"/>
  <c r="F34" i="18" l="1"/>
  <c r="H23" i="11"/>
  <c r="F24" i="18" l="1"/>
  <c r="B13" i="27" l="1"/>
  <c r="B11" i="14"/>
  <c r="B17" i="7"/>
  <c r="B12" i="10" l="1"/>
  <c r="C8" i="31" s="1"/>
  <c r="B16" i="9"/>
  <c r="C7" i="31" s="1"/>
  <c r="F14" i="18" l="1"/>
  <c r="F11" i="18"/>
  <c r="C23" i="21" l="1"/>
  <c r="M19" i="21"/>
  <c r="M18" i="21"/>
  <c r="M17" i="21"/>
  <c r="M16" i="21"/>
  <c r="M15" i="21"/>
  <c r="I13" i="21"/>
  <c r="I20" i="21" s="1"/>
  <c r="G13" i="21"/>
  <c r="G20" i="21" s="1"/>
  <c r="E13" i="21"/>
  <c r="E20" i="21" s="1"/>
  <c r="M12" i="21"/>
  <c r="M11" i="21"/>
  <c r="M10" i="21"/>
  <c r="M9" i="21"/>
  <c r="M8" i="21"/>
  <c r="C65" i="20"/>
  <c r="H58" i="20"/>
  <c r="F58" i="20"/>
  <c r="H43" i="20"/>
  <c r="F43" i="20"/>
  <c r="H26" i="20"/>
  <c r="F26" i="20"/>
  <c r="H7" i="20"/>
  <c r="F7" i="20"/>
  <c r="C4" i="20"/>
  <c r="H34" i="19"/>
  <c r="H22" i="19"/>
  <c r="H23" i="19" s="1"/>
  <c r="H13" i="19"/>
  <c r="F13" i="19"/>
  <c r="H7" i="19"/>
  <c r="H42" i="18"/>
  <c r="H52" i="18" s="1"/>
  <c r="H62" i="18" s="1"/>
  <c r="H27" i="18"/>
  <c r="H17" i="18"/>
  <c r="H7" i="18"/>
  <c r="M13" i="21" l="1"/>
  <c r="M20" i="21" s="1"/>
  <c r="H29" i="18"/>
  <c r="H29" i="19"/>
  <c r="K13" i="21"/>
  <c r="K20" i="21" s="1"/>
  <c r="H60" i="20"/>
  <c r="H62" i="20" s="1"/>
  <c r="H68" i="20" s="1"/>
  <c r="F60" i="20"/>
  <c r="F62" i="20" l="1"/>
  <c r="F68" i="20" l="1"/>
  <c r="B154" i="17" l="1"/>
  <c r="B36" i="17"/>
  <c r="B10" i="17" s="1"/>
  <c r="B42" i="17"/>
  <c r="B49" i="17"/>
  <c r="B55" i="17"/>
  <c r="B60" i="17"/>
  <c r="B66" i="17"/>
  <c r="B80" i="17"/>
  <c r="B97" i="17"/>
  <c r="B101" i="17"/>
  <c r="B105" i="17"/>
  <c r="B110" i="17"/>
  <c r="B116" i="17"/>
  <c r="B128" i="17"/>
  <c r="B162" i="17"/>
  <c r="C180" i="17"/>
  <c r="K180" i="17"/>
  <c r="J180" i="17"/>
  <c r="B96" i="17" l="1"/>
  <c r="B41" i="17"/>
  <c r="I180" i="17"/>
  <c r="B40" i="17" l="1"/>
  <c r="H180" i="17"/>
  <c r="B180" i="17" l="1"/>
  <c r="G180" i="17"/>
  <c r="F180" i="17" l="1"/>
  <c r="D180" i="17"/>
  <c r="E180" i="17"/>
  <c r="C199" i="31" l="1"/>
  <c r="F10" i="18" l="1"/>
  <c r="F17" i="18" s="1"/>
  <c r="B14" i="15" l="1"/>
  <c r="F21" i="19" l="1"/>
  <c r="F16" i="19"/>
  <c r="F18" i="19" l="1"/>
  <c r="F23" i="19" s="1"/>
  <c r="F29" i="19" s="1"/>
  <c r="F23" i="18"/>
  <c r="F27" i="18" s="1"/>
  <c r="F29" i="18" s="1"/>
  <c r="F42" i="18" l="1"/>
  <c r="F52" i="18" s="1"/>
  <c r="F62" i="18" s="1"/>
  <c r="F60" i="18"/>
  <c r="D19" i="31" s="1"/>
  <c r="D199" i="31" s="1"/>
</calcChain>
</file>

<file path=xl/sharedStrings.xml><?xml version="1.0" encoding="utf-8"?>
<sst xmlns="http://schemas.openxmlformats.org/spreadsheetml/2006/main" count="1017" uniqueCount="685">
  <si>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</si>
  <si>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</si>
  <si>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</si>
  <si>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</si>
  <si>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</si>
  <si>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</si>
  <si>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</si>
  <si>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</si>
  <si>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</si>
  <si>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</si>
  <si>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</si>
  <si>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</si>
  <si>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</si>
  <si>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</si>
  <si>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</si>
  <si>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</si>
  <si>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</si>
  <si>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</si>
  <si>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</si>
  <si>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</si>
  <si>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</si>
  <si>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</si>
  <si>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</si>
  <si>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</si>
  <si>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</si>
  <si>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</si>
  <si>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</si>
  <si>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</si>
  <si>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</si>
  <si>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</si>
  <si>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</si>
  <si>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</si>
  <si>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</si>
  <si>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</si>
  <si>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</si>
  <si>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</si>
  <si>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</si>
  <si>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</si>
  <si>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</si>
  <si>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</si>
  <si>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</si>
  <si>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</si>
  <si>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</si>
  <si>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</si>
  <si>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</si>
  <si>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</si>
  <si>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</si>
  <si>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</si>
  <si>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</si>
  <si>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</si>
  <si>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</si>
  <si>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</si>
  <si>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</si>
  <si>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</si>
  <si>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</si>
  <si>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</si>
  <si>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</si>
  <si>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</si>
  <si>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</si>
  <si>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</si>
  <si>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</si>
  <si>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</si>
  <si>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</si>
  <si>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</si>
  <si>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</si>
  <si>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</si>
  <si>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</si>
  <si>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</si>
  <si>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</si>
  <si>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</si>
  <si>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</si>
  <si>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</si>
  <si>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</si>
  <si>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</si>
  <si>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</si>
  <si>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</si>
  <si>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</si>
  <si>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</si>
  <si>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</si>
  <si>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</si>
  <si>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</si>
  <si>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</si>
  <si>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</si>
  <si>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</si>
  <si>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</si>
  <si>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</si>
  <si>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</si>
  <si>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</si>
  <si>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</si>
  <si>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</si>
  <si>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</si>
  <si>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</si>
  <si>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</si>
  <si>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</si>
  <si>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</si>
  <si>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</si>
  <si>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</si>
  <si>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</si>
  <si>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</si>
  <si>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</si>
  <si>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</si>
  <si>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</si>
  <si>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</si>
  <si>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</si>
  <si>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</si>
  <si>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</si>
  <si>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</si>
  <si>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</si>
  <si>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Total</t>
  </si>
  <si>
    <t>Metropolitano</t>
  </si>
  <si>
    <t>Valdesia</t>
  </si>
  <si>
    <t>I</t>
  </si>
  <si>
    <t>II</t>
  </si>
  <si>
    <t>Norcentral</t>
  </si>
  <si>
    <t>Nordeste</t>
  </si>
  <si>
    <t>III</t>
  </si>
  <si>
    <t>Enriquillo</t>
  </si>
  <si>
    <t>IV</t>
  </si>
  <si>
    <t>V</t>
  </si>
  <si>
    <t>Este</t>
  </si>
  <si>
    <t>VI</t>
  </si>
  <si>
    <t>VII</t>
  </si>
  <si>
    <t>Valle</t>
  </si>
  <si>
    <t>VIII</t>
  </si>
  <si>
    <t>Mao</t>
  </si>
  <si>
    <t>Cibao Central</t>
  </si>
  <si>
    <t>Nombre de cuenta</t>
  </si>
  <si>
    <t>Operaciones Ex PSS</t>
  </si>
  <si>
    <t xml:space="preserve"> Fondo Salud Ex-PSS </t>
  </si>
  <si>
    <t xml:space="preserve">Fondos Especiales CDC </t>
  </si>
  <si>
    <t>Caja Chica</t>
  </si>
  <si>
    <t>Venta de Servicios</t>
  </si>
  <si>
    <t>Cuenta Proyecto FGRSS</t>
  </si>
  <si>
    <t>Cta. Nomina</t>
  </si>
  <si>
    <t>Anticipos Financieros</t>
  </si>
  <si>
    <t>Detalle</t>
  </si>
  <si>
    <t>Otras  Cuentas Por Cobrar (Retencion IR-3)</t>
  </si>
  <si>
    <t>Total Cuentas Por Cobrar</t>
  </si>
  <si>
    <t>Cibao Occidental</t>
  </si>
  <si>
    <t>Cuentas por Cobrar Proyecto FGBRSS</t>
  </si>
  <si>
    <t xml:space="preserve">Cuentas por Cobrar Ventas de Servicios </t>
  </si>
  <si>
    <t>Descripción</t>
  </si>
  <si>
    <t>Total Inventario</t>
  </si>
  <si>
    <t>Resultados positivos (ahorro)/negativo (desahorro)</t>
  </si>
  <si>
    <r>
      <t xml:space="preserve">Resultado acumulado                                               </t>
    </r>
    <r>
      <rPr>
        <u/>
        <sz val="12"/>
        <color theme="1"/>
        <rFont val="Times New Roman"/>
        <family val="1"/>
      </rPr>
      <t xml:space="preserve">        </t>
    </r>
  </si>
  <si>
    <t xml:space="preserve">Capital                                                                      </t>
  </si>
  <si>
    <t>Ingresos con Contraprestacion de Servicios</t>
  </si>
  <si>
    <t>Otros Ingresos</t>
  </si>
  <si>
    <t>Ingresos sin  Contraprestacion de Servicios</t>
  </si>
  <si>
    <t>Descripcion</t>
  </si>
  <si>
    <t>Sub-Total</t>
  </si>
  <si>
    <t>Gastos Generales</t>
  </si>
  <si>
    <t>Sueldos, Salarios y Beneficios a Empleados</t>
  </si>
  <si>
    <t>Remuneraciones</t>
  </si>
  <si>
    <t>Sueldos fijos</t>
  </si>
  <si>
    <t>Sueldos al personal contratado y/o igualado</t>
  </si>
  <si>
    <t>Sueldos al personal fijo en trámite de pensiones</t>
  </si>
  <si>
    <t>Sueldos al personal por servicios especiales</t>
  </si>
  <si>
    <t>Sueldo anual no. 13</t>
  </si>
  <si>
    <t>Prestaciones económicas</t>
  </si>
  <si>
    <t>Proporción de vacaciones no disfrutadas</t>
  </si>
  <si>
    <t>Incentivos y escalafón</t>
  </si>
  <si>
    <t>Prestación laboral por desvinculación</t>
  </si>
  <si>
    <t>Sobresueldo</t>
  </si>
  <si>
    <t>Compensación por horas extraordinarias</t>
  </si>
  <si>
    <t>Compensación por servicio de seguridad</t>
  </si>
  <si>
    <t>Compensaciones por resultado</t>
  </si>
  <si>
    <t>Compensación por distancia</t>
  </si>
  <si>
    <t>Compensaciones especiales</t>
  </si>
  <si>
    <t>Primas por antigüedad</t>
  </si>
  <si>
    <t>Pago de horas extraordinarias, Horas extraordinarias fin de año (Reglamento 523-09)</t>
  </si>
  <si>
    <t>Bono por desempeño</t>
  </si>
  <si>
    <t>GRATIFICACIONES Y BONIFICACIONES</t>
  </si>
  <si>
    <t>Gratificaciones por aniversario de institución</t>
  </si>
  <si>
    <t>Contribuciones de la Seguridad Social y Riesgo Laboral</t>
  </si>
  <si>
    <t>Contribuciones al seguro de salud</t>
  </si>
  <si>
    <t xml:space="preserve">Contribuciones al seguro de pensiones </t>
  </si>
  <si>
    <t>Contribuciones al seguro de riesgo laboral</t>
  </si>
  <si>
    <t>Servicios No Personales</t>
  </si>
  <si>
    <t>Sevicios Basicos</t>
  </si>
  <si>
    <t>Servicios telefónico de larga distancia</t>
  </si>
  <si>
    <t>Teléfono local</t>
  </si>
  <si>
    <t>Telefax y correo</t>
  </si>
  <si>
    <t>Servicio de internet y televisión por cable</t>
  </si>
  <si>
    <t>Energía eléctrica</t>
  </si>
  <si>
    <t>Agua</t>
  </si>
  <si>
    <t>Publicidad, Impresión y Encuadernacion</t>
  </si>
  <si>
    <t>Publicidad y propaganda</t>
  </si>
  <si>
    <t>Impresión y encuadernación</t>
  </si>
  <si>
    <t>Viaticos</t>
  </si>
  <si>
    <t>Viáticos dentro del país</t>
  </si>
  <si>
    <t>Viáticos fuera del país</t>
  </si>
  <si>
    <t>Transporte y Almacenajes</t>
  </si>
  <si>
    <t>Pasajes</t>
  </si>
  <si>
    <t>Peajes</t>
  </si>
  <si>
    <t>Almacenaje</t>
  </si>
  <si>
    <t>Fletes</t>
  </si>
  <si>
    <t>Alquileres y Rentas</t>
  </si>
  <si>
    <t>Alquiler de equipo de oficina y muebles</t>
  </si>
  <si>
    <t>Alquileres de equipos de transporte, tracción y elevación</t>
  </si>
  <si>
    <t>Alquilleres y rentas de edificios y locales</t>
  </si>
  <si>
    <t>Alquiler de equipo para computación</t>
  </si>
  <si>
    <t>Otros alquileres</t>
  </si>
  <si>
    <t>Seguros</t>
  </si>
  <si>
    <t>Seguro de bienes muebles</t>
  </si>
  <si>
    <t>Conserv., Reps. Menores e Instalaciones Temp.</t>
  </si>
  <si>
    <t>Obras menores en edificaciones</t>
  </si>
  <si>
    <t>Servicios especiales de mantenimiento y reparación</t>
  </si>
  <si>
    <t>Servicios de pintura y derivados con fin de higiene y embellecimiento</t>
  </si>
  <si>
    <t>Reparaciones de obras menores</t>
  </si>
  <si>
    <t>Mant. y rep. De equipo de oficina y muebles</t>
  </si>
  <si>
    <t>Mantenimiento y reparación de equipos sanitarios y de laboratorio</t>
  </si>
  <si>
    <t>Mantenimiento y reparación de equipos de transporte, tracción y elevación</t>
  </si>
  <si>
    <t>Pinturas, Lacas, Barnices, Diluyentes y Absorbentes para Pinturas</t>
  </si>
  <si>
    <t>Otros Servicios No Personales</t>
  </si>
  <si>
    <t xml:space="preserve">Servicios sanitarios médicos y veterinarios </t>
  </si>
  <si>
    <t>Fumigación</t>
  </si>
  <si>
    <t>Insecticidas, Fumigantes y Otros</t>
  </si>
  <si>
    <t>Limpieza e higiene</t>
  </si>
  <si>
    <t>Eventos generales</t>
  </si>
  <si>
    <t>Organización de eventos y festividades</t>
  </si>
  <si>
    <t>Servicios jurídicos</t>
  </si>
  <si>
    <t>Gastos judiciales</t>
  </si>
  <si>
    <t>Servicios de capacitación</t>
  </si>
  <si>
    <t>Otros servicios técnicos profesionales</t>
  </si>
  <si>
    <r>
      <t>Impuestos</t>
    </r>
    <r>
      <rPr>
        <sz val="8"/>
        <color indexed="8"/>
        <rFont val="Times New Roman"/>
        <family val="1"/>
      </rPr>
      <t> </t>
    </r>
  </si>
  <si>
    <t>Recolección de residuos sólidos</t>
  </si>
  <si>
    <t>Servicios de informática y sistemas computarizados</t>
  </si>
  <si>
    <t>Materiales y Suministro</t>
  </si>
  <si>
    <t>Alimentos y Productos Agroforestales</t>
  </si>
  <si>
    <t>Alimentos y bebidas para personas</t>
  </si>
  <si>
    <t>Productos forestales</t>
  </si>
  <si>
    <t>Textiles y Vestuarios</t>
  </si>
  <si>
    <t>Hilados y telas</t>
  </si>
  <si>
    <t>Acabados textiles</t>
  </si>
  <si>
    <t>Prendas de vestir</t>
  </si>
  <si>
    <t>Productos de Papel, Carton e Impreso</t>
  </si>
  <si>
    <t>Papel de escritorio</t>
  </si>
  <si>
    <t>Productos de papel y cartón</t>
  </si>
  <si>
    <t>Productos de artes gráficas</t>
  </si>
  <si>
    <t>Productos medicinales para uso humano</t>
  </si>
  <si>
    <t>Productos de Cuero, Caucho y Plasticos</t>
  </si>
  <si>
    <t>Artículos de cuero</t>
  </si>
  <si>
    <t>Libros, revistas y periódicos</t>
  </si>
  <si>
    <t>Llantas y neumáticos</t>
  </si>
  <si>
    <t>Artículos de caucho</t>
  </si>
  <si>
    <t>Artículos de plástico</t>
  </si>
  <si>
    <t>Productos de Minerales, Metalicos y No Metalicos</t>
  </si>
  <si>
    <t>Metales y piedras preciosas</t>
  </si>
  <si>
    <t>Productos de cemento</t>
  </si>
  <si>
    <t>Productos de yeso</t>
  </si>
  <si>
    <t>Productos de vidrio</t>
  </si>
  <si>
    <t>Productos ferrosos</t>
  </si>
  <si>
    <t>Productos no ferrosos</t>
  </si>
  <si>
    <t>Herramientas menores</t>
  </si>
  <si>
    <t>Productos de hojalata</t>
  </si>
  <si>
    <t>Accesorios de metal</t>
  </si>
  <si>
    <t>Piedra, arcilla y arena</t>
  </si>
  <si>
    <t>Combustibles, Lubricantes, Productos Quimicos y Conexos</t>
  </si>
  <si>
    <t>Gas GLP</t>
  </si>
  <si>
    <t>Gasolina</t>
  </si>
  <si>
    <t>Gasoil</t>
  </si>
  <si>
    <t>Aceites y grasas</t>
  </si>
  <si>
    <t>Lubricantes</t>
  </si>
  <si>
    <t>Productos químicos de laboratorio y de uso personal</t>
  </si>
  <si>
    <t>Insecticidas, fumigantes y otros</t>
  </si>
  <si>
    <t>Pinturas, lacas, barnices, diluyentes y absorbentes para pinturas</t>
  </si>
  <si>
    <t xml:space="preserve">Productos y Utiles Varios  </t>
  </si>
  <si>
    <t>Material para limpieza</t>
  </si>
  <si>
    <t>Útiles de escritorio, oficina e informática </t>
  </si>
  <si>
    <t>Utiles menores médico quirurgicos y de laboratorio</t>
  </si>
  <si>
    <t>Útiles destinados a actividades deportivas y recreativas</t>
  </si>
  <si>
    <t>Productos eléctricos y afines</t>
  </si>
  <si>
    <t xml:space="preserve">Productos y utiles veterinarios </t>
  </si>
  <si>
    <t>Productos y Utiles Varios  n.i.p</t>
  </si>
  <si>
    <t>Otros repuestos y accesorios menores</t>
  </si>
  <si>
    <t>Bonos para útiles diversos</t>
  </si>
  <si>
    <t>Minerales</t>
  </si>
  <si>
    <t>Útiles de cocina y comedor</t>
  </si>
  <si>
    <t>Otros</t>
  </si>
  <si>
    <t>Transferencias Corrientes</t>
  </si>
  <si>
    <t>Ayudas y donaciones ocacionales a hogares y personas</t>
  </si>
  <si>
    <t>Becas nacionales</t>
  </si>
  <si>
    <t>Becas extranjeras</t>
  </si>
  <si>
    <t>Transferencia Por Disminucion Deuda Publica y Otras</t>
  </si>
  <si>
    <t>Transferencias corrientes a asociaciones sin fines de lucro</t>
  </si>
  <si>
    <t>Transferencias corrientes a Instituciones Públicas de la Seg. Soc. para Servicios Personales</t>
  </si>
  <si>
    <t>Gasto de depreciación</t>
  </si>
  <si>
    <t>Gasto de amortización</t>
  </si>
  <si>
    <t>Pérdida por retiro</t>
  </si>
  <si>
    <t>Gasto Financiero</t>
  </si>
  <si>
    <t>Comisiones y gastos bancarios</t>
  </si>
  <si>
    <t>Servicios Varios</t>
  </si>
  <si>
    <t>Otros Gastos Institucionales</t>
  </si>
  <si>
    <t>Servicio Personales</t>
  </si>
  <si>
    <t>Totales</t>
  </si>
  <si>
    <t>Sueldo  de personal nominal</t>
  </si>
  <si>
    <t>Suplencias</t>
  </si>
  <si>
    <t>Otros gastos operativos de Instituciones empresariales</t>
  </si>
  <si>
    <t xml:space="preserve">San Francisco </t>
  </si>
  <si>
    <t>Barahona</t>
  </si>
  <si>
    <t>San Pedro</t>
  </si>
  <si>
    <t>San Juan</t>
  </si>
  <si>
    <t>Vega</t>
  </si>
  <si>
    <t>San Cristobal</t>
  </si>
  <si>
    <t>Santiago</t>
  </si>
  <si>
    <t>Sto. Dgo</t>
  </si>
  <si>
    <t>Reparaciones de maquinarias y equipos</t>
  </si>
  <si>
    <t>Seguros de personas</t>
  </si>
  <si>
    <t>Servicios de construccion y reparacion menores</t>
  </si>
  <si>
    <t xml:space="preserve">Madera y corcho y sus manufacturas </t>
  </si>
  <si>
    <t>Productos metálicos y sus derivados</t>
  </si>
  <si>
    <t>Productos químicos y conexos</t>
  </si>
  <si>
    <t>Útiles de escritorio, oficina informática y de enseñanza</t>
  </si>
  <si>
    <t>Mueble y Equipos de Oficina</t>
  </si>
  <si>
    <t>Equipos de Computos</t>
  </si>
  <si>
    <t>Electromesticos</t>
  </si>
  <si>
    <t>Equipos Medicos</t>
  </si>
  <si>
    <t>Instrumentos Medicos</t>
  </si>
  <si>
    <t>Sistema de Aire Acondicionado</t>
  </si>
  <si>
    <t>Equipos de Generacion Electica</t>
  </si>
  <si>
    <t>Bienes Muebles, Inmuebles e Intangibles</t>
  </si>
  <si>
    <t>Obras</t>
  </si>
  <si>
    <t>Ingresos</t>
  </si>
  <si>
    <t>Inventario</t>
  </si>
  <si>
    <t>Anticipo Financieros</t>
  </si>
  <si>
    <t>Anticipos financieros</t>
  </si>
  <si>
    <t>Inventario de Útiles  y Suministro  de Oficina</t>
  </si>
  <si>
    <t xml:space="preserve">Cuenta Tuberculosis </t>
  </si>
  <si>
    <t xml:space="preserve">Cuenta Nueva Ranchito </t>
  </si>
  <si>
    <t xml:space="preserve"> Fondo Operativo </t>
  </si>
  <si>
    <t xml:space="preserve">Cuenta VIH </t>
  </si>
  <si>
    <t>Retencion Seguridad Social</t>
  </si>
  <si>
    <t>Retenciones ISR 10%</t>
  </si>
  <si>
    <t>Retenciones ISR Empleados</t>
  </si>
  <si>
    <t>Retencion ISR 5%</t>
  </si>
  <si>
    <t xml:space="preserve">Retencion ITBIS </t>
  </si>
  <si>
    <t>Estado de Situación Financiera</t>
  </si>
  <si>
    <t>Capital</t>
  </si>
  <si>
    <t xml:space="preserve">Viaticos Empleados </t>
  </si>
  <si>
    <t>Sueldos Por Pagar</t>
  </si>
  <si>
    <t xml:space="preserve">Prestaciones Laborales Por Pagar Empleados </t>
  </si>
  <si>
    <t>Estado de Rendimiento Financiero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</si>
  <si>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</si>
  <si>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</si>
  <si>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</si>
  <si>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</si>
  <si>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</si>
  <si>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</si>
  <si>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</si>
  <si>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</si>
  <si>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</si>
  <si>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</si>
  <si>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</si>
  <si>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</si>
  <si>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</si>
  <si>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</si>
  <si>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</si>
  <si>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</si>
  <si>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</si>
  <si>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</si>
  <si>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</si>
  <si>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</si>
  <si>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</si>
  <si>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</si>
  <si>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</si>
  <si>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</si>
  <si>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</si>
  <si>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</si>
  <si>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</si>
  <si>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</si>
  <si>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</si>
  <si>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</si>
  <si>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</si>
  <si>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</si>
  <si>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</si>
  <si>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</si>
  <si>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</si>
  <si>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</si>
  <si>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</si>
  <si>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</si>
  <si>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</si>
  <si>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</si>
  <si>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</si>
  <si>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</si>
  <si>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</si>
  <si>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</si>
  <si>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</si>
  <si>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</si>
  <si>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</si>
  <si>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>Estado de Cambio de Activo / Patrimonio</t>
  </si>
  <si>
    <t>Del ejercicio terminado al 31 de diciembre de 2017 y 2016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</si>
  <si>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</si>
  <si>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</si>
  <si>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</si>
  <si>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</si>
  <si>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</si>
  <si>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2015</t>
  </si>
  <si>
    <t>Cambio en políticas contables</t>
  </si>
  <si>
    <t>Revaluación de Propiedad, planta y equipo</t>
  </si>
  <si>
    <t xml:space="preserve">Ajuste al patrimonio </t>
  </si>
  <si>
    <t>Resultado del período</t>
  </si>
  <si>
    <t>Saldo al 31 de diciembre de 2016</t>
  </si>
  <si>
    <t>Efecto del gasto de depreciación de los activos revaluados</t>
  </si>
  <si>
    <t>Saldo al 31 de Diciembre de 2017</t>
  </si>
  <si>
    <t>Monto</t>
  </si>
  <si>
    <t xml:space="preserve">Del ejercicio terminado </t>
  </si>
  <si>
    <t>Sueldos para Cargos Fijos</t>
  </si>
  <si>
    <t>Honorarios</t>
  </si>
  <si>
    <t>Dietas y Gastos de Representacion</t>
  </si>
  <si>
    <t>Prestaciones y Bonificaciones</t>
  </si>
  <si>
    <t>Contribuciones a la Seguridad Social</t>
  </si>
  <si>
    <t>Servicios de Comunicaciones</t>
  </si>
  <si>
    <t>Publicidad, Impresiones y Encuadernaciones</t>
  </si>
  <si>
    <t>Viaticos Dentro y Fuera del Pais</t>
  </si>
  <si>
    <t>Transporte y Almacenaje</t>
  </si>
  <si>
    <t>Conservacion, Reparaciones Menores y Construcciones Temporales</t>
  </si>
  <si>
    <t>Productos de Papel, Carton e Impresos</t>
  </si>
  <si>
    <t>Productos de Cuero, Caucho y Plastico</t>
  </si>
  <si>
    <t>Perdidas en Rentas por Recaudar</t>
  </si>
  <si>
    <t>Perdidas en Cuentas Por Cobrar</t>
  </si>
  <si>
    <t>Intereses de la Deuda Interna</t>
  </si>
  <si>
    <t>Intereses de la Deuda Externa</t>
  </si>
  <si>
    <t>Comisiones de la Deuda Interna</t>
  </si>
  <si>
    <t>Prestaciones de la Seguridad Social</t>
  </si>
  <si>
    <t>Transferencias al Sector Privado</t>
  </si>
  <si>
    <t>Transferencias al Sector Publico</t>
  </si>
  <si>
    <t>Transferencias al Sector Externo</t>
  </si>
  <si>
    <t>Donaciones a Gobiernos Exranjeros</t>
  </si>
  <si>
    <t>Total Gastos Generales</t>
  </si>
  <si>
    <t>Detalles</t>
  </si>
  <si>
    <t>Gastos de Consumo</t>
  </si>
  <si>
    <t>Bienes y Servicios</t>
  </si>
  <si>
    <t>Servicios no Personales</t>
  </si>
  <si>
    <t>Materiales y Suministros</t>
  </si>
  <si>
    <t>Direccion general de Contabilidad Gubernamental</t>
  </si>
  <si>
    <t>Plan de Cuentas General Para el Sector Publico</t>
  </si>
  <si>
    <t>Gastos por Cuentas Incobrables</t>
  </si>
  <si>
    <t>Gastos Financieros</t>
  </si>
  <si>
    <t>Perdida en Operaciones Financieras</t>
  </si>
  <si>
    <t>Transferencias y Donaciones Corrientes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</si>
  <si>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</si>
  <si>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</si>
  <si>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</si>
  <si>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</si>
  <si>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</si>
  <si>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Sud- Cuenta Cuota de Pago Direccion Central Servicio Nacional de Salud</t>
  </si>
  <si>
    <t>Tesoreria Nacional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</si>
  <si>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</si>
  <si>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# Cta.</t>
  </si>
  <si>
    <t>Fondo de la Direccion Central Servicio Nacional de Salud</t>
  </si>
  <si>
    <t>314-000181-0</t>
  </si>
  <si>
    <t>240-020561-7</t>
  </si>
  <si>
    <t>314-0000920-0</t>
  </si>
  <si>
    <t>314-00145-4</t>
  </si>
  <si>
    <t>314-0000776</t>
  </si>
  <si>
    <t>Total balance cuentas de bancarias del Reservas</t>
  </si>
  <si>
    <t>Total balance cuentas de bancarias tesoreria nacional</t>
  </si>
  <si>
    <t>Cuenta por cobrar a corto plazo (Notas 8)</t>
  </si>
  <si>
    <t>Inventarios (Nota 9)</t>
  </si>
  <si>
    <t>Notas # 8: Cuenta Por Cobrar</t>
  </si>
  <si>
    <t>Mobiliarios y equipos neto (Nota 10)</t>
  </si>
  <si>
    <t>Total efectivo y equivalentes de efectivo</t>
  </si>
  <si>
    <t>Cuentas por pagar a corto plazo (Nota 11)</t>
  </si>
  <si>
    <t>Retenciones y acumulaciones por pagar (Nota 12)</t>
  </si>
  <si>
    <t>Beneficios a empleados a corto plazo (Nota 13)</t>
  </si>
  <si>
    <t xml:space="preserve">Cuentas por Pagar Hospitalaria  Largo Plazo  </t>
  </si>
  <si>
    <t>Cuentas por Pagar Suplidores</t>
  </si>
  <si>
    <t>Cuentas por pagar a largo plazo (Nota 14)</t>
  </si>
  <si>
    <t>Beneficios a empleados a largo plazo (Nota 15)</t>
  </si>
  <si>
    <t>Infotep</t>
  </si>
  <si>
    <t>160-112014</t>
  </si>
  <si>
    <t>Comisiones de la Deuda Externa</t>
  </si>
  <si>
    <t>Mantenimiento y reparación de obras civiles en instalaciones varias</t>
  </si>
  <si>
    <t>Instalaciones eléctricas</t>
  </si>
  <si>
    <t>Festividades</t>
  </si>
  <si>
    <t>Productos de porcelana</t>
  </si>
  <si>
    <t>Utiles de cocina y comedor</t>
  </si>
  <si>
    <t xml:space="preserve">Transferencias corrientes </t>
  </si>
  <si>
    <t>Otros Gastos</t>
  </si>
  <si>
    <t>Balance</t>
  </si>
  <si>
    <t>Obras para edificación no residencial</t>
  </si>
  <si>
    <t>Productos fotoquímicos</t>
  </si>
  <si>
    <t>**</t>
  </si>
  <si>
    <t xml:space="preserve">Cuentas </t>
  </si>
  <si>
    <t>DB</t>
  </si>
  <si>
    <t>CR</t>
  </si>
  <si>
    <t>Efectivo y Banco</t>
  </si>
  <si>
    <t>Pagos anticipados</t>
  </si>
  <si>
    <t>Mobiliarios y equipos de oficina</t>
  </si>
  <si>
    <t>Depreciación acumulada</t>
  </si>
  <si>
    <t>PASIVOS</t>
  </si>
  <si>
    <t>Retenciones y acumulaciones por pagar</t>
  </si>
  <si>
    <t>Resultado acumulado</t>
  </si>
  <si>
    <t>Ajustes</t>
  </si>
  <si>
    <t>SOBRESUELDOS</t>
  </si>
  <si>
    <t>CONTRIBUCIONES A LA SEGURIDAD SOCIAL Y RIESGO LABORAL</t>
  </si>
  <si>
    <t>SERVICIOS NO PERSONALES</t>
  </si>
  <si>
    <t>SERVICIOS BÁSICOS</t>
  </si>
  <si>
    <t>PUBLICIDAD, IMPRESIÓN Y ENCUADERNACIÓN</t>
  </si>
  <si>
    <t>VIÁTICOS</t>
  </si>
  <si>
    <t>TRANSPORTE Y ALMACENAJES</t>
  </si>
  <si>
    <t>ALQUILERES Y RENTA</t>
  </si>
  <si>
    <t>SEGUROS</t>
  </si>
  <si>
    <t>Seguro de personas</t>
  </si>
  <si>
    <t>CONSERV., REPS. MENORES E INSTALACIONES TEMP.</t>
  </si>
  <si>
    <t>Mant. y rep. De equipo de transporte, tracción y elevación</t>
  </si>
  <si>
    <t xml:space="preserve">OTROS SERVICIOS NO PERSONALES </t>
  </si>
  <si>
    <t>MATERIALES Y SUMINISTROS</t>
  </si>
  <si>
    <t>ALIMENTOS Y PRODUCTOS AGROFORESTALES</t>
  </si>
  <si>
    <t>TEXTILES Y VESTUARIOS</t>
  </si>
  <si>
    <t>PRODUCTOS DE PAPEL, CARTÓN E IMPRESO</t>
  </si>
  <si>
    <t>PRODUCTOS DE CUERO, CAUCHO Y PLÁSTICOS</t>
  </si>
  <si>
    <t>PRODUCTOS DE MINERALES, METÁLICOS Y NO METÁLICOS</t>
  </si>
  <si>
    <t>COMBUSTIBLES, LUBRICANTES, PRODUCTOS QUÍMICOS Y CONEXOS</t>
  </si>
  <si>
    <t>PRODUCTOS Y ÚTILES VARIOS</t>
  </si>
  <si>
    <t>Útiles menores médico quirurgicos</t>
  </si>
  <si>
    <t>TRANSFERENCIAS CORRIENTES</t>
  </si>
  <si>
    <t>Retencion de Supervision de Obras</t>
  </si>
  <si>
    <t>Retencion ley 6-86 Pensiones</t>
  </si>
  <si>
    <t>Cuentas por pagar a corto plazo</t>
  </si>
  <si>
    <t xml:space="preserve">Beneficios a empleados a corto plazo </t>
  </si>
  <si>
    <r>
      <t>Impuestos</t>
    </r>
    <r>
      <rPr>
        <sz val="12"/>
        <color theme="1"/>
        <rFont val="Times New Roman"/>
        <family val="1"/>
      </rPr>
      <t> </t>
    </r>
  </si>
  <si>
    <t>Nota #12:  Retenciones y Acumulaciones</t>
  </si>
  <si>
    <t>Nota #14: Cuentas por Pagar Largo Plazo</t>
  </si>
  <si>
    <t>Nota #15: Beneficios a Empleados por Pagar Largo Plazo</t>
  </si>
  <si>
    <t>Activos Netos/Patrimonio (Nota 16)</t>
  </si>
  <si>
    <t xml:space="preserve">Nota #16: Patrimonio </t>
  </si>
  <si>
    <t>Nota 17: Ingresos</t>
  </si>
  <si>
    <t>Ingresos (Nota 17)</t>
  </si>
  <si>
    <t>Nota #18,19,20,21 y 22 Gastos Generales</t>
  </si>
  <si>
    <t>Gastos (Notas 18, 19, 20, 21 y 22)</t>
  </si>
  <si>
    <t xml:space="preserve">Nota # 7: Efectivo Caja y Bancos </t>
  </si>
  <si>
    <t>Cuentas Por Cobrar  Colaboradores</t>
  </si>
  <si>
    <t>Total Cuentas Por Pagar a Largo Plazo</t>
  </si>
  <si>
    <t>Total Cuentas Por Pagar  Largo Plazo</t>
  </si>
  <si>
    <t>Total Cuentas Por Pagar a Corto Plazo</t>
  </si>
  <si>
    <t>Nota # 11: Cuentas por Pagar a Corto Plazo</t>
  </si>
  <si>
    <t xml:space="preserve">Total Retenciones y Acumulaciones </t>
  </si>
  <si>
    <t>Nota # 13: Beneficios a Empleados por Pagar a Corto Plazo</t>
  </si>
  <si>
    <t>Total Beneficios a Empleados por Pagar a Corto Plazo</t>
  </si>
  <si>
    <t>Total Patrimonio Neto</t>
  </si>
  <si>
    <t>Nota a los Estados Financieros</t>
  </si>
  <si>
    <t>Nota:10</t>
  </si>
  <si>
    <t xml:space="preserve">Mobiliarios y equipos neto </t>
  </si>
  <si>
    <t>Propiedad, Planta y Equipo neto</t>
  </si>
  <si>
    <t>Terreno</t>
  </si>
  <si>
    <t>Infra-</t>
  </si>
  <si>
    <t>Edific. Y</t>
  </si>
  <si>
    <t>Mobiliario y</t>
  </si>
  <si>
    <t xml:space="preserve">Equipo de </t>
  </si>
  <si>
    <t xml:space="preserve">Contrucciones </t>
  </si>
  <si>
    <t>Estructura</t>
  </si>
  <si>
    <t>Componentes</t>
  </si>
  <si>
    <t>Equipos y otros</t>
  </si>
  <si>
    <t>Transporte y Otros</t>
  </si>
  <si>
    <t>en Procesos</t>
  </si>
  <si>
    <t>Costo  de Adquisicion (2017)</t>
  </si>
  <si>
    <t xml:space="preserve">Adiciones </t>
  </si>
  <si>
    <t>Superavit Revaluacion</t>
  </si>
  <si>
    <t>Menos:   Retiros</t>
  </si>
  <si>
    <t>otros</t>
  </si>
  <si>
    <t>Saldo al Final del Periodo</t>
  </si>
  <si>
    <t>Depreciacion Acumulada</t>
  </si>
  <si>
    <t>Al Inicio del periodo</t>
  </si>
  <si>
    <t>Cargo del periodo</t>
  </si>
  <si>
    <t>Propiedad, Planta y Equipos Netos (2018)</t>
  </si>
  <si>
    <t>VENTAS DE SERVICIO</t>
  </si>
  <si>
    <t>GLP</t>
  </si>
  <si>
    <t>Articulos de plasticos</t>
  </si>
  <si>
    <t>Alquiler de equipo computacional</t>
  </si>
  <si>
    <t>Hospital  Infantil Regional Univ. Dr. ARTURO Grullon</t>
  </si>
  <si>
    <t>Hospital Infantil Regional Univ. Dr. ARTURO Grullon</t>
  </si>
  <si>
    <t>Hospital Infantil Regional Univ. Dr. Arturo Grullon</t>
  </si>
  <si>
    <t xml:space="preserve">Hospital Infantil Regional Univ. Dr. Arturo Grullon </t>
  </si>
  <si>
    <t>Balanza de Comprobación</t>
  </si>
  <si>
    <t>Mant. Y Reparacion de Equipos de Transporte, Traccio y Elevacion</t>
  </si>
  <si>
    <t>Cargos Bancarios</t>
  </si>
  <si>
    <t>Lavanderia</t>
  </si>
  <si>
    <t>Limpieza e Higiene</t>
  </si>
  <si>
    <t>Servicios Juridicos</t>
  </si>
  <si>
    <t>Otros Servicios Tecnicos y Profesionales</t>
  </si>
  <si>
    <t>Impuestos</t>
  </si>
  <si>
    <t>Alimentos, Productos Agroforestales y pecuarios</t>
  </si>
  <si>
    <t>Productos Medicinales</t>
  </si>
  <si>
    <t>Material de Limpieza</t>
  </si>
  <si>
    <t>Utiles de Escritorio, Oficina, Inf. Y de Enseñanza</t>
  </si>
  <si>
    <t>Utiles M. Medicos</t>
  </si>
  <si>
    <t>Productos Electricos</t>
  </si>
  <si>
    <t>Productos Pecuarios</t>
  </si>
  <si>
    <t>Productos Agricolas</t>
  </si>
  <si>
    <t>Hospital Infantil Regional Dr. Arturo Grullon</t>
  </si>
  <si>
    <t xml:space="preserve">                                  Hospital Infantil Regional Univ. Dr. Arturo Grullon</t>
  </si>
  <si>
    <t>Ayudas y donaciones programadas a hogares y personas</t>
  </si>
  <si>
    <t xml:space="preserve">Equipos computacional </t>
  </si>
  <si>
    <t>Otros productos quimicos y conexos</t>
  </si>
  <si>
    <t>Equipo computacional</t>
  </si>
  <si>
    <t>Ayudas y donaciones ocasionales a hogares y personas</t>
  </si>
  <si>
    <t>Obras menores en edificación</t>
  </si>
  <si>
    <t>Pintura, Lacas, Barnices, Diluyentes y Absorventes para pintura</t>
  </si>
  <si>
    <t xml:space="preserve">Alquiler de Equipo para Computación </t>
  </si>
  <si>
    <t xml:space="preserve">Muebles de Oficina y Estanteria </t>
  </si>
  <si>
    <t xml:space="preserve">Equipo Médico y de Laboratorio </t>
  </si>
  <si>
    <t>Muebles de Oficina y Estantería</t>
  </si>
  <si>
    <t xml:space="preserve">Suplente </t>
  </si>
  <si>
    <t>Mant. Y Reparacion de Muebles y Equipo de Oficina</t>
  </si>
  <si>
    <t>Especies timbradas y valoradas</t>
  </si>
  <si>
    <t xml:space="preserve">Mant. Y Reparacion de Equipos de tecnologia e informacion </t>
  </si>
  <si>
    <t xml:space="preserve">Accesorios de metal </t>
  </si>
  <si>
    <t xml:space="preserve">Acessorios de metal </t>
  </si>
  <si>
    <t>Pinturas, Lacas, Barnices, Diluyentes y Absorb. para Pinturas</t>
  </si>
  <si>
    <t>Radiocomunicación</t>
  </si>
  <si>
    <t xml:space="preserve">Muebles de Alojamiento </t>
  </si>
  <si>
    <t xml:space="preserve">Instrumental medico y de laboratorio </t>
  </si>
  <si>
    <t xml:space="preserve">Electrodomesticos </t>
  </si>
  <si>
    <t>Electrodomesticos</t>
  </si>
  <si>
    <t>Muebles de alojamiento</t>
  </si>
  <si>
    <t xml:space="preserve">Compensaciones Especiales </t>
  </si>
  <si>
    <t>Sueldo Anual no.13</t>
  </si>
  <si>
    <t xml:space="preserve">                ___________________________________</t>
  </si>
  <si>
    <t>Utilles de cocina y comedor</t>
  </si>
  <si>
    <t>Escalafon e incentivo</t>
  </si>
  <si>
    <t xml:space="preserve">Donaciones </t>
  </si>
  <si>
    <t>Vacaciones</t>
  </si>
  <si>
    <t>Mant. Y Reparacion de Equipos Industriales</t>
  </si>
  <si>
    <t>Mant. y rep. De equipo Industriales</t>
  </si>
  <si>
    <t>Servicios Informatica y Comp</t>
  </si>
  <si>
    <t>Prenda de vestir</t>
  </si>
  <si>
    <t>Servicios funerarios y gastos conexos</t>
  </si>
  <si>
    <t>Sueldos al Personal Carácter Transitorio</t>
  </si>
  <si>
    <t>Mant. Y Rep. de Equipos Sanitarios</t>
  </si>
  <si>
    <t>Mant. Y Reparacion Equipos Sanitarios</t>
  </si>
  <si>
    <t>Productos de papel y cartón e Impresos</t>
  </si>
  <si>
    <t>Alquiler</t>
  </si>
  <si>
    <t xml:space="preserve">Alquilleres </t>
  </si>
  <si>
    <t>Servicios cating</t>
  </si>
  <si>
    <t>Servicios de cating</t>
  </si>
  <si>
    <t>Servicios mant. Y rep.</t>
  </si>
  <si>
    <t>Servicios informatica y copm.</t>
  </si>
  <si>
    <t>Fumigacion</t>
  </si>
  <si>
    <t>Cuentas por pagar a largo plazo</t>
  </si>
  <si>
    <t>Inventario laboratorio</t>
  </si>
  <si>
    <t>Viáticos dentro del país y fuera</t>
  </si>
  <si>
    <t>muebles alojamiento</t>
  </si>
  <si>
    <t>nota 9: Inventario</t>
  </si>
  <si>
    <t>Servicio Informatica</t>
  </si>
  <si>
    <t xml:space="preserve">                         Jose Santos Silverio</t>
  </si>
  <si>
    <t xml:space="preserve">                        Administrador</t>
  </si>
  <si>
    <t xml:space="preserve">                  ___________________________________</t>
  </si>
  <si>
    <t xml:space="preserve">               Dra. Alicia E.Rivas V. </t>
  </si>
  <si>
    <t xml:space="preserve">                 Directora</t>
  </si>
  <si>
    <t xml:space="preserve">   Lic.Jose Santos Silverio</t>
  </si>
  <si>
    <r>
      <t xml:space="preserve">     </t>
    </r>
    <r>
      <rPr>
        <b/>
        <sz val="11"/>
        <color theme="1"/>
        <rFont val="Times New Roman"/>
        <family val="1"/>
      </rPr>
      <t xml:space="preserve"> Administrador</t>
    </r>
  </si>
  <si>
    <t>Licda. Maria Y.Jimenez A.</t>
  </si>
  <si>
    <t>Contadora</t>
  </si>
  <si>
    <t>Administrador</t>
  </si>
  <si>
    <t>Dra Alicia E.Rivas V.</t>
  </si>
  <si>
    <t>Directora</t>
  </si>
  <si>
    <t xml:space="preserve">   Lic.Darwin J. Manzueta</t>
  </si>
  <si>
    <t xml:space="preserve">                       Lic.Darwin J. Manzueta</t>
  </si>
  <si>
    <t>Ingresos(Nota 17)</t>
  </si>
  <si>
    <t>Prestaciones Laborales</t>
  </si>
  <si>
    <t xml:space="preserve">Sueldos al personal contratado </t>
  </si>
  <si>
    <t>Inventario cocina</t>
  </si>
  <si>
    <t>Inventario medicamentos y utiles menores medicos.</t>
  </si>
  <si>
    <t xml:space="preserve">     Lic.Darwin J. Manzueta</t>
  </si>
  <si>
    <t xml:space="preserve">Contadora </t>
  </si>
  <si>
    <t xml:space="preserve">Lic. Maria Y Jimenez </t>
  </si>
  <si>
    <t>Cuentas por cobrar a las ARS PRIVADAS Y SENASA</t>
  </si>
  <si>
    <t xml:space="preserve">         Directora</t>
  </si>
  <si>
    <t>Del ejercicio terminado Al 31 de De marzo  de 2026</t>
  </si>
  <si>
    <t>Del ejercicio terminado Al 31 de marzo de 2026</t>
  </si>
  <si>
    <t>Del ejercicio terminado al 31 de marzo 2026</t>
  </si>
  <si>
    <t>Del ejercicio terminado al 31 de marzo  2026</t>
  </si>
  <si>
    <t>Del ejercicio terminado al 31  marzo 2026</t>
  </si>
  <si>
    <t>Al 30 de ABRIL del 2026</t>
  </si>
  <si>
    <t xml:space="preserve">    Del ejercicio terminado Al 30 de ABRIL del 2026</t>
  </si>
  <si>
    <t>Del ejercicio terminado Al 30 de ABRIL del 2026</t>
  </si>
  <si>
    <t>Del ejercicio terminado Al  30 de ABRIL del 2026</t>
  </si>
  <si>
    <t>Del ejercicio terminado Al 30 de ABRIL 2026</t>
  </si>
  <si>
    <t>Del ejercicio terminado al 30 de ABRIL  2026</t>
  </si>
  <si>
    <t>Del ejercicio terminado al 30 de ABRIL del 2026</t>
  </si>
  <si>
    <t>Del ejercicio terminado Al 30 de ABRIL  del 2026</t>
  </si>
  <si>
    <t xml:space="preserve">Contabilidad </t>
  </si>
  <si>
    <t>Lic. Maria Y. Jiménez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</si>
</sst>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_(* #,##0_);_(* \(#,##0\);_(* &quot;-&quot;??_);_(@_)"/>
    <numFmt numFmtId="168" formatCode="&quot;$&quot;#,##0.00"/>
    <numFmt numFmtId="169" formatCode="_-* #,##0.00\ _€_-;\-* #,##0.00\ _€_-;_-* &quot;-&quot;??\ _€_-;_-@_-"/>
  </numFmts>
  <fonts count="48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u/>
      <sz val="12"/>
      <color theme="1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u/>
      <sz val="11"/>
      <name val="Times New Roman"/>
      <family val="1"/>
    </font>
    <font>
      <sz val="8"/>
      <color indexed="8"/>
      <name val="Times New Roman"/>
      <family val="1"/>
    </font>
    <font>
      <sz val="12"/>
      <color rgb="FF212121"/>
      <name val="Times New Roman"/>
      <family val="1"/>
    </font>
    <font>
      <sz val="11"/>
      <color rgb="FFFF0000"/>
      <name val="Times New Roman"/>
      <family val="1"/>
    </font>
    <font>
      <sz val="10"/>
      <color rgb="FF000000"/>
      <name val="Calibri"/>
      <family val="3"/>
      <charset val="134"/>
    </font>
    <font>
      <sz val="11"/>
      <color rgb="FF212121"/>
      <name val="Times New Roman"/>
      <family val="1"/>
    </font>
    <font>
      <sz val="7"/>
      <color rgb="FF212121"/>
      <name val="Times New Roman"/>
      <family val="1"/>
    </font>
    <font>
      <b/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0"/>
      <name val="Times New Roman"/>
      <family val="1"/>
    </font>
    <font>
      <b/>
      <u val="singleAccounting"/>
      <sz val="12"/>
      <color theme="1"/>
      <name val="Times New Roman"/>
      <family val="1"/>
    </font>
    <font>
      <b/>
      <u val="singleAccounting"/>
      <sz val="11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00FF"/>
      <name val="Times New Roman"/>
      <family val="1"/>
    </font>
    <font>
      <b/>
      <u val="double"/>
      <sz val="12"/>
      <color theme="1"/>
      <name val="Times New Roman"/>
      <family val="1"/>
    </font>
    <font>
      <u/>
      <sz val="11"/>
      <color theme="1"/>
      <name val="Calibri"/>
      <family val="2"/>
      <scheme val="minor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0" fontId="9" fillId="0" borderId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</cellStyleXfs>
  <cellXfs count="4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0" fillId="0" borderId="0" xfId="0" applyFill="1"/>
    <xf numFmtId="0" fontId="3" fillId="2" borderId="0" xfId="0" applyFont="1" applyFill="1" applyAlignment="1">
      <alignment vertical="center"/>
    </xf>
    <xf numFmtId="0" fontId="12" fillId="0" borderId="0" xfId="0" applyFont="1"/>
    <xf numFmtId="0" fontId="0" fillId="0" borderId="0" xfId="0" applyBorder="1"/>
    <xf numFmtId="0" fontId="12" fillId="0" borderId="0" xfId="0" applyFont="1" applyBorder="1"/>
    <xf numFmtId="0" fontId="4" fillId="0" borderId="0" xfId="0" applyFont="1"/>
    <xf numFmtId="0" fontId="3" fillId="0" borderId="5" xfId="0" applyFont="1" applyFill="1" applyBorder="1"/>
    <xf numFmtId="3" fontId="4" fillId="0" borderId="5" xfId="0" applyNumberFormat="1" applyFont="1" applyBorder="1"/>
    <xf numFmtId="0" fontId="14" fillId="0" borderId="0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17" fillId="0" borderId="5" xfId="0" applyFont="1" applyBorder="1"/>
    <xf numFmtId="0" fontId="16" fillId="0" borderId="5" xfId="0" applyFont="1" applyFill="1" applyBorder="1" applyAlignment="1">
      <alignment horizontal="left"/>
    </xf>
    <xf numFmtId="3" fontId="17" fillId="0" borderId="5" xfId="0" applyNumberFormat="1" applyFont="1" applyBorder="1"/>
    <xf numFmtId="3" fontId="0" fillId="0" borderId="0" xfId="0" applyNumberFormat="1"/>
    <xf numFmtId="0" fontId="4" fillId="0" borderId="6" xfId="0" applyFont="1" applyBorder="1" applyAlignment="1">
      <alignment horizontal="center"/>
    </xf>
    <xf numFmtId="0" fontId="19" fillId="0" borderId="5" xfId="0" applyFont="1" applyBorder="1" applyAlignment="1">
      <alignment vertical="center"/>
    </xf>
    <xf numFmtId="3" fontId="17" fillId="0" borderId="5" xfId="0" applyNumberFormat="1" applyFont="1" applyBorder="1" applyAlignment="1">
      <alignment horizontal="center"/>
    </xf>
    <xf numFmtId="0" fontId="21" fillId="0" borderId="0" xfId="0" applyFont="1" applyAlignment="1">
      <alignment vertical="center"/>
    </xf>
    <xf numFmtId="43" fontId="16" fillId="3" borderId="5" xfId="2" applyFont="1" applyFill="1" applyBorder="1" applyAlignment="1">
      <alignment horizontal="center"/>
    </xf>
    <xf numFmtId="43" fontId="16" fillId="0" borderId="0" xfId="2" applyFont="1" applyFill="1" applyBorder="1" applyAlignment="1">
      <alignment horizontal="center"/>
    </xf>
    <xf numFmtId="0" fontId="22" fillId="0" borderId="5" xfId="0" applyFont="1" applyFill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17" fillId="0" borderId="5" xfId="0" applyFont="1" applyBorder="1" applyAlignment="1">
      <alignment horizontal="justify" vertical="center"/>
    </xf>
    <xf numFmtId="0" fontId="24" fillId="0" borderId="5" xfId="0" applyFont="1" applyBorder="1"/>
    <xf numFmtId="3" fontId="3" fillId="0" borderId="0" xfId="0" applyNumberFormat="1" applyFont="1" applyAlignment="1">
      <alignment horizontal="center"/>
    </xf>
    <xf numFmtId="0" fontId="3" fillId="0" borderId="0" xfId="0" applyFont="1" applyFill="1" applyAlignment="1">
      <alignment vertical="center"/>
    </xf>
    <xf numFmtId="0" fontId="25" fillId="0" borderId="5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3" fontId="24" fillId="0" borderId="5" xfId="1" applyNumberFormat="1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24" fillId="0" borderId="5" xfId="1" applyFont="1" applyFill="1" applyBorder="1" applyAlignment="1">
      <alignment vertical="center"/>
    </xf>
    <xf numFmtId="0" fontId="26" fillId="0" borderId="5" xfId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4" fontId="0" fillId="0" borderId="0" xfId="0" applyNumberFormat="1"/>
    <xf numFmtId="43" fontId="0" fillId="0" borderId="0" xfId="0" applyNumberFormat="1"/>
    <xf numFmtId="0" fontId="24" fillId="4" borderId="5" xfId="1" applyFont="1" applyFill="1" applyBorder="1" applyAlignment="1">
      <alignment vertical="center"/>
    </xf>
    <xf numFmtId="0" fontId="3" fillId="4" borderId="5" xfId="0" applyFont="1" applyFill="1" applyBorder="1"/>
    <xf numFmtId="0" fontId="4" fillId="2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15" fillId="4" borderId="5" xfId="0" applyFont="1" applyFill="1" applyBorder="1" applyAlignment="1">
      <alignment vertical="center"/>
    </xf>
    <xf numFmtId="0" fontId="22" fillId="0" borderId="3" xfId="0" applyFont="1" applyFill="1" applyBorder="1" applyAlignment="1">
      <alignment horizontal="center"/>
    </xf>
    <xf numFmtId="0" fontId="1" fillId="0" borderId="5" xfId="0" applyFont="1" applyBorder="1"/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30" fillId="0" borderId="5" xfId="0" applyFont="1" applyFill="1" applyBorder="1" applyAlignment="1">
      <alignment horizontal="left" vertical="top" wrapText="1"/>
    </xf>
    <xf numFmtId="0" fontId="17" fillId="0" borderId="5" xfId="0" applyFont="1" applyFill="1" applyBorder="1"/>
    <xf numFmtId="0" fontId="18" fillId="0" borderId="7" xfId="0" applyFont="1" applyFill="1" applyBorder="1" applyAlignment="1">
      <alignment vertical="center"/>
    </xf>
    <xf numFmtId="0" fontId="16" fillId="0" borderId="5" xfId="9" applyFont="1" applyFill="1" applyBorder="1"/>
    <xf numFmtId="0" fontId="17" fillId="0" borderId="7" xfId="0" applyFont="1" applyBorder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39" fontId="4" fillId="0" borderId="0" xfId="0" applyNumberFormat="1" applyFont="1" applyAlignment="1">
      <alignment vertical="center"/>
    </xf>
    <xf numFmtId="39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horizontal="left" vertical="center"/>
    </xf>
    <xf numFmtId="41" fontId="3" fillId="0" borderId="0" xfId="0" applyNumberFormat="1" applyFont="1" applyAlignment="1"/>
    <xf numFmtId="41" fontId="3" fillId="0" borderId="0" xfId="0" applyNumberFormat="1" applyFont="1" applyAlignment="1">
      <alignment horizontal="left" vertical="center" indent="5"/>
    </xf>
    <xf numFmtId="41" fontId="3" fillId="0" borderId="0" xfId="0" applyNumberFormat="1" applyFont="1"/>
    <xf numFmtId="41" fontId="3" fillId="0" borderId="0" xfId="0" applyNumberFormat="1" applyFont="1" applyBorder="1" applyAlignment="1"/>
    <xf numFmtId="41" fontId="3" fillId="0" borderId="0" xfId="0" applyNumberFormat="1" applyFont="1" applyBorder="1" applyAlignment="1">
      <alignment horizontal="left" vertical="center" indent="5"/>
    </xf>
    <xf numFmtId="0" fontId="3" fillId="0" borderId="0" xfId="0" applyFont="1" applyBorder="1"/>
    <xf numFmtId="41" fontId="3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1" fillId="0" borderId="0" xfId="0" applyFont="1" applyBorder="1"/>
    <xf numFmtId="41" fontId="3" fillId="0" borderId="1" xfId="0" applyNumberFormat="1" applyFont="1" applyBorder="1" applyAlignment="1"/>
    <xf numFmtId="41" fontId="4" fillId="0" borderId="0" xfId="0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1" fontId="4" fillId="0" borderId="2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41" fontId="3" fillId="0" borderId="1" xfId="0" applyNumberFormat="1" applyFont="1" applyBorder="1" applyAlignment="1">
      <alignment vertical="center"/>
    </xf>
    <xf numFmtId="0" fontId="17" fillId="0" borderId="7" xfId="0" applyFont="1" applyBorder="1" applyAlignment="1">
      <alignment horizontal="justify" vertical="center"/>
    </xf>
    <xf numFmtId="0" fontId="17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3" xfId="0" applyFont="1" applyBorder="1"/>
    <xf numFmtId="0" fontId="8" fillId="0" borderId="0" xfId="0" applyFont="1" applyAlignment="1">
      <alignment horizontal="center" vertical="center"/>
    </xf>
    <xf numFmtId="37" fontId="0" fillId="0" borderId="0" xfId="0" applyNumberForma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41" fontId="3" fillId="0" borderId="0" xfId="0" applyNumberFormat="1" applyFont="1" applyBorder="1"/>
    <xf numFmtId="0" fontId="5" fillId="0" borderId="0" xfId="0" applyFont="1" applyAlignment="1">
      <alignment horizontal="left" vertical="center"/>
    </xf>
    <xf numFmtId="41" fontId="4" fillId="0" borderId="0" xfId="0" applyNumberFormat="1" applyFont="1" applyAlignment="1">
      <alignment vertical="center"/>
    </xf>
    <xf numFmtId="0" fontId="3" fillId="0" borderId="0" xfId="0" applyFont="1" applyAlignment="1">
      <alignment horizontal="justify" vertical="top"/>
    </xf>
    <xf numFmtId="0" fontId="3" fillId="0" borderId="0" xfId="0" applyFont="1" applyAlignment="1"/>
    <xf numFmtId="164" fontId="3" fillId="0" borderId="0" xfId="0" applyNumberFormat="1" applyFont="1" applyAlignment="1">
      <alignment vertical="center"/>
    </xf>
    <xf numFmtId="43" fontId="3" fillId="0" borderId="0" xfId="12" applyFont="1" applyAlignment="1">
      <alignment vertical="center"/>
    </xf>
    <xf numFmtId="0" fontId="2" fillId="0" borderId="0" xfId="0" applyFont="1" applyAlignment="1">
      <alignment horizontal="left" vertical="center" indent="4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41" fontId="6" fillId="0" borderId="0" xfId="0" applyNumberFormat="1" applyFont="1" applyBorder="1" applyAlignment="1">
      <alignment horizontal="left" vertical="center" indent="4"/>
    </xf>
    <xf numFmtId="0" fontId="4" fillId="0" borderId="0" xfId="0" applyFont="1" applyAlignment="1">
      <alignment horizontal="left" vertical="center" indent="4"/>
    </xf>
    <xf numFmtId="0" fontId="25" fillId="0" borderId="0" xfId="0" applyFont="1" applyAlignment="1">
      <alignment vertical="center"/>
    </xf>
    <xf numFmtId="0" fontId="16" fillId="0" borderId="7" xfId="0" applyFont="1" applyFill="1" applyBorder="1" applyAlignment="1">
      <alignment horizontal="left"/>
    </xf>
    <xf numFmtId="0" fontId="15" fillId="0" borderId="3" xfId="0" applyFont="1" applyFill="1" applyBorder="1" applyAlignment="1">
      <alignment vertical="center"/>
    </xf>
    <xf numFmtId="0" fontId="16" fillId="0" borderId="3" xfId="9" applyFont="1" applyFill="1" applyBorder="1"/>
    <xf numFmtId="0" fontId="32" fillId="0" borderId="0" xfId="0" applyFont="1" applyFill="1" applyBorder="1" applyAlignment="1">
      <alignment horizontal="left" vertical="top"/>
    </xf>
    <xf numFmtId="0" fontId="18" fillId="0" borderId="5" xfId="0" applyFont="1" applyFill="1" applyBorder="1" applyAlignment="1">
      <alignment horizontal="left" vertical="top"/>
    </xf>
    <xf numFmtId="0" fontId="21" fillId="0" borderId="5" xfId="0" applyFont="1" applyFill="1" applyBorder="1" applyAlignment="1">
      <alignment horizontal="left" vertical="top"/>
    </xf>
    <xf numFmtId="0" fontId="1" fillId="0" borderId="5" xfId="0" applyFont="1" applyBorder="1" applyAlignment="1">
      <alignment horizontal="center" vertical="center"/>
    </xf>
    <xf numFmtId="0" fontId="33" fillId="0" borderId="5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/>
    </xf>
    <xf numFmtId="0" fontId="13" fillId="0" borderId="0" xfId="0" applyFont="1"/>
    <xf numFmtId="0" fontId="35" fillId="0" borderId="5" xfId="0" applyFont="1" applyBorder="1"/>
    <xf numFmtId="0" fontId="13" fillId="0" borderId="5" xfId="0" applyFont="1" applyBorder="1"/>
    <xf numFmtId="0" fontId="1" fillId="0" borderId="5" xfId="0" applyFont="1" applyBorder="1" applyAlignment="1">
      <alignment horizontal="center"/>
    </xf>
    <xf numFmtId="167" fontId="3" fillId="0" borderId="5" xfId="12" applyNumberFormat="1" applyFont="1" applyBorder="1" applyAlignment="1"/>
    <xf numFmtId="41" fontId="37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/>
    <xf numFmtId="0" fontId="37" fillId="0" borderId="0" xfId="0" applyFont="1" applyAlignment="1">
      <alignment horizont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5" xfId="0" applyFont="1" applyBorder="1"/>
    <xf numFmtId="4" fontId="3" fillId="0" borderId="0" xfId="0" applyNumberFormat="1" applyFont="1" applyBorder="1"/>
    <xf numFmtId="4" fontId="24" fillId="0" borderId="0" xfId="1" applyNumberFormat="1" applyFont="1" applyFill="1" applyBorder="1" applyAlignment="1">
      <alignment horizontal="center" vertical="center"/>
    </xf>
    <xf numFmtId="3" fontId="18" fillId="0" borderId="5" xfId="0" applyNumberFormat="1" applyFont="1" applyBorder="1" applyAlignment="1">
      <alignment horizontal="center"/>
    </xf>
    <xf numFmtId="3" fontId="13" fillId="0" borderId="5" xfId="0" applyNumberFormat="1" applyFont="1" applyBorder="1" applyAlignment="1">
      <alignment horizontal="center"/>
    </xf>
    <xf numFmtId="0" fontId="22" fillId="0" borderId="5" xfId="0" applyFont="1" applyFill="1" applyBorder="1" applyAlignment="1">
      <alignment vertical="center"/>
    </xf>
    <xf numFmtId="41" fontId="1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39" fillId="5" borderId="5" xfId="0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8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 applyAlignment="1"/>
    <xf numFmtId="41" fontId="3" fillId="2" borderId="0" xfId="0" applyNumberFormat="1" applyFont="1" applyFill="1" applyAlignment="1">
      <alignment horizontal="left" vertical="center" indent="5"/>
    </xf>
    <xf numFmtId="41" fontId="3" fillId="2" borderId="0" xfId="0" applyNumberFormat="1" applyFont="1" applyFill="1" applyBorder="1" applyAlignment="1"/>
    <xf numFmtId="41" fontId="3" fillId="2" borderId="0" xfId="0" applyNumberFormat="1" applyFont="1" applyFill="1" applyBorder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 applyBorder="1" applyAlignment="1">
      <alignment vertical="center"/>
    </xf>
    <xf numFmtId="41" fontId="3" fillId="2" borderId="1" xfId="0" applyNumberFormat="1" applyFont="1" applyFill="1" applyBorder="1" applyAlignment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6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/>
    <xf numFmtId="0" fontId="4" fillId="2" borderId="0" xfId="0" applyFont="1" applyFill="1" applyAlignment="1">
      <alignment horizontal="left" vertical="top"/>
    </xf>
    <xf numFmtId="167" fontId="41" fillId="0" borderId="5" xfId="12" applyNumberFormat="1" applyFont="1" applyBorder="1" applyAlignment="1"/>
    <xf numFmtId="41" fontId="3" fillId="0" borderId="5" xfId="0" applyNumberFormat="1" applyFont="1" applyBorder="1" applyAlignment="1"/>
    <xf numFmtId="0" fontId="1" fillId="0" borderId="9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7" xfId="0" applyFont="1" applyBorder="1"/>
    <xf numFmtId="4" fontId="3" fillId="0" borderId="5" xfId="0" applyNumberFormat="1" applyFont="1" applyBorder="1"/>
    <xf numFmtId="0" fontId="4" fillId="0" borderId="5" xfId="0" applyFont="1" applyBorder="1"/>
    <xf numFmtId="4" fontId="4" fillId="0" borderId="5" xfId="0" applyNumberFormat="1" applyFont="1" applyBorder="1"/>
    <xf numFmtId="4" fontId="8" fillId="0" borderId="5" xfId="0" applyNumberFormat="1" applyFont="1" applyBorder="1"/>
    <xf numFmtId="0" fontId="22" fillId="0" borderId="5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left"/>
    </xf>
    <xf numFmtId="0" fontId="19" fillId="0" borderId="5" xfId="0" applyFont="1" applyBorder="1" applyAlignment="1">
      <alignment horizontal="center" vertical="center"/>
    </xf>
    <xf numFmtId="0" fontId="18" fillId="0" borderId="5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6" borderId="6" xfId="0" applyFont="1" applyFill="1" applyBorder="1" applyAlignment="1">
      <alignment horizontal="center" vertical="top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top"/>
    </xf>
    <xf numFmtId="0" fontId="4" fillId="6" borderId="7" xfId="0" applyFont="1" applyFill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/>
    </xf>
    <xf numFmtId="4" fontId="24" fillId="0" borderId="5" xfId="1" applyNumberFormat="1" applyFont="1" applyFill="1" applyBorder="1" applyAlignment="1">
      <alignment horizontal="center" vertical="center"/>
    </xf>
    <xf numFmtId="4" fontId="28" fillId="0" borderId="5" xfId="1" applyNumberFormat="1" applyFont="1" applyFill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/>
    </xf>
    <xf numFmtId="4" fontId="0" fillId="0" borderId="5" xfId="0" applyNumberFormat="1" applyBorder="1"/>
    <xf numFmtId="4" fontId="26" fillId="0" borderId="5" xfId="1" applyNumberFormat="1" applyFont="1" applyFill="1" applyBorder="1" applyAlignment="1">
      <alignment horizontal="center" vertical="center"/>
    </xf>
    <xf numFmtId="4" fontId="7" fillId="0" borderId="5" xfId="12" applyNumberFormat="1" applyFont="1" applyBorder="1"/>
    <xf numFmtId="4" fontId="0" fillId="0" borderId="5" xfId="0" applyNumberFormat="1" applyFill="1" applyBorder="1"/>
    <xf numFmtId="4" fontId="9" fillId="0" borderId="5" xfId="9" applyNumberFormat="1" applyFont="1" applyBorder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3" fontId="1" fillId="0" borderId="5" xfId="0" applyNumberFormat="1" applyFont="1" applyBorder="1" applyAlignment="1">
      <alignment horizontal="center"/>
    </xf>
    <xf numFmtId="3" fontId="0" fillId="0" borderId="0" xfId="0" applyNumberFormat="1" applyBorder="1"/>
    <xf numFmtId="3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4" fontId="31" fillId="0" borderId="5" xfId="1" applyNumberFormat="1" applyFont="1" applyFill="1" applyBorder="1" applyAlignment="1">
      <alignment horizontal="center" vertical="center"/>
    </xf>
    <xf numFmtId="4" fontId="40" fillId="0" borderId="5" xfId="12" applyNumberFormat="1" applyFont="1" applyFill="1" applyBorder="1" applyAlignment="1">
      <alignment vertical="center"/>
    </xf>
    <xf numFmtId="4" fontId="1" fillId="0" borderId="5" xfId="0" applyNumberFormat="1" applyFont="1" applyBorder="1" applyAlignment="1">
      <alignment horizontal="center"/>
    </xf>
    <xf numFmtId="4" fontId="17" fillId="0" borderId="5" xfId="0" applyNumberFormat="1" applyFont="1" applyFill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4" fontId="17" fillId="0" borderId="5" xfId="0" applyNumberFormat="1" applyFont="1" applyBorder="1" applyAlignment="1">
      <alignment horizontal="center"/>
    </xf>
    <xf numFmtId="4" fontId="17" fillId="0" borderId="4" xfId="0" applyNumberFormat="1" applyFont="1" applyFill="1" applyBorder="1" applyAlignment="1">
      <alignment horizontal="center"/>
    </xf>
    <xf numFmtId="4" fontId="36" fillId="0" borderId="4" xfId="0" applyNumberFormat="1" applyFont="1" applyBorder="1" applyAlignment="1">
      <alignment horizontal="center"/>
    </xf>
    <xf numFmtId="4" fontId="3" fillId="2" borderId="0" xfId="12" applyNumberFormat="1" applyFont="1" applyFill="1" applyAlignment="1">
      <alignment vertical="center"/>
    </xf>
    <xf numFmtId="4" fontId="3" fillId="2" borderId="0" xfId="12" applyNumberFormat="1" applyFont="1" applyFill="1" applyAlignment="1"/>
    <xf numFmtId="4" fontId="3" fillId="2" borderId="0" xfId="12" applyNumberFormat="1" applyFont="1" applyFill="1" applyBorder="1" applyAlignment="1"/>
    <xf numFmtId="4" fontId="3" fillId="2" borderId="1" xfId="12" applyNumberFormat="1" applyFont="1" applyFill="1" applyBorder="1" applyAlignment="1">
      <alignment vertical="center"/>
    </xf>
    <xf numFmtId="4" fontId="3" fillId="2" borderId="1" xfId="12" applyNumberFormat="1" applyFont="1" applyFill="1" applyBorder="1" applyAlignment="1"/>
    <xf numFmtId="4" fontId="4" fillId="2" borderId="1" xfId="12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/>
    <xf numFmtId="4" fontId="3" fillId="2" borderId="0" xfId="0" applyNumberFormat="1" applyFont="1" applyFill="1" applyBorder="1" applyAlignment="1"/>
    <xf numFmtId="4" fontId="3" fillId="2" borderId="1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4" fontId="4" fillId="2" borderId="2" xfId="12" applyNumberFormat="1" applyFont="1" applyFill="1" applyBorder="1" applyAlignment="1">
      <alignment vertical="center"/>
    </xf>
    <xf numFmtId="4" fontId="3" fillId="2" borderId="0" xfId="12" applyNumberFormat="1" applyFont="1" applyFill="1" applyAlignment="1">
      <alignment horizontal="left" vertical="center"/>
    </xf>
    <xf numFmtId="4" fontId="3" fillId="2" borderId="0" xfId="12" applyNumberFormat="1" applyFont="1" applyFill="1" applyBorder="1" applyAlignment="1">
      <alignment vertical="center"/>
    </xf>
    <xf numFmtId="4" fontId="4" fillId="2" borderId="0" xfId="12" applyNumberFormat="1" applyFont="1" applyFill="1" applyBorder="1" applyAlignment="1">
      <alignment vertical="center"/>
    </xf>
    <xf numFmtId="4" fontId="3" fillId="2" borderId="0" xfId="0" applyNumberFormat="1" applyFont="1" applyFill="1"/>
    <xf numFmtId="4" fontId="17" fillId="0" borderId="5" xfId="0" applyNumberFormat="1" applyFont="1" applyBorder="1" applyAlignment="1">
      <alignment horizontal="center" vertical="center"/>
    </xf>
    <xf numFmtId="4" fontId="17" fillId="0" borderId="5" xfId="12" applyNumberFormat="1" applyFont="1" applyFill="1" applyBorder="1" applyAlignment="1">
      <alignment horizontal="right"/>
    </xf>
    <xf numFmtId="40" fontId="0" fillId="0" borderId="0" xfId="0" applyNumberFormat="1"/>
    <xf numFmtId="168" fontId="0" fillId="0" borderId="0" xfId="0" applyNumberFormat="1" applyFill="1"/>
    <xf numFmtId="4" fontId="0" fillId="0" borderId="0" xfId="0" applyNumberFormat="1" applyFill="1"/>
    <xf numFmtId="4" fontId="38" fillId="0" borderId="0" xfId="0" applyNumberFormat="1" applyFont="1" applyFill="1" applyBorder="1" applyAlignment="1">
      <alignment horizontal="center" vertical="center"/>
    </xf>
    <xf numFmtId="40" fontId="3" fillId="0" borderId="0" xfId="0" applyNumberFormat="1" applyFont="1"/>
    <xf numFmtId="4" fontId="3" fillId="0" borderId="0" xfId="0" applyNumberFormat="1" applyFont="1" applyFill="1" applyBorder="1"/>
    <xf numFmtId="0" fontId="3" fillId="0" borderId="0" xfId="0" applyFont="1" applyFill="1"/>
    <xf numFmtId="0" fontId="37" fillId="0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44" fillId="0" borderId="5" xfId="0" applyFont="1" applyFill="1" applyBorder="1" applyAlignment="1">
      <alignment horizontal="left" vertical="top"/>
    </xf>
    <xf numFmtId="4" fontId="1" fillId="2" borderId="5" xfId="0" applyNumberFormat="1" applyFont="1" applyFill="1" applyBorder="1"/>
    <xf numFmtId="4" fontId="17" fillId="2" borderId="5" xfId="0" applyNumberFormat="1" applyFont="1" applyFill="1" applyBorder="1"/>
    <xf numFmtId="4" fontId="17" fillId="2" borderId="5" xfId="13" applyNumberFormat="1" applyFont="1" applyFill="1" applyBorder="1"/>
    <xf numFmtId="4" fontId="1" fillId="0" borderId="5" xfId="0" applyNumberFormat="1" applyFont="1" applyFill="1" applyBorder="1"/>
    <xf numFmtId="4" fontId="17" fillId="0" borderId="5" xfId="0" applyNumberFormat="1" applyFont="1" applyBorder="1"/>
    <xf numFmtId="4" fontId="1" fillId="0" borderId="5" xfId="0" applyNumberFormat="1" applyFont="1" applyBorder="1"/>
    <xf numFmtId="0" fontId="16" fillId="0" borderId="5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8" fillId="0" borderId="5" xfId="0" applyFont="1" applyBorder="1" applyAlignment="1">
      <alignment vertical="center"/>
    </xf>
    <xf numFmtId="39" fontId="3" fillId="2" borderId="0" xfId="0" applyNumberFormat="1" applyFont="1" applyFill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49" fontId="13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justify" vertical="center"/>
    </xf>
    <xf numFmtId="39" fontId="1" fillId="2" borderId="0" xfId="0" applyNumberFormat="1" applyFont="1" applyFill="1" applyAlignment="1">
      <alignment vertical="center"/>
    </xf>
    <xf numFmtId="39" fontId="17" fillId="2" borderId="0" xfId="0" applyNumberFormat="1" applyFont="1" applyFill="1" applyAlignment="1">
      <alignment vertical="center"/>
    </xf>
    <xf numFmtId="43" fontId="17" fillId="2" borderId="0" xfId="12" applyFont="1" applyFill="1" applyBorder="1" applyAlignment="1">
      <alignment vertical="center"/>
    </xf>
    <xf numFmtId="43" fontId="17" fillId="2" borderId="0" xfId="12" applyFont="1" applyFill="1" applyBorder="1" applyAlignment="1">
      <alignment horizontal="left" vertical="center"/>
    </xf>
    <xf numFmtId="43" fontId="17" fillId="0" borderId="0" xfId="12" applyFont="1" applyAlignment="1">
      <alignment vertical="center"/>
    </xf>
    <xf numFmtId="43" fontId="1" fillId="2" borderId="1" xfId="12" applyFont="1" applyFill="1" applyBorder="1" applyAlignment="1">
      <alignment vertical="center"/>
    </xf>
    <xf numFmtId="43" fontId="17" fillId="2" borderId="0" xfId="12" applyFont="1" applyFill="1" applyAlignment="1">
      <alignment vertical="center"/>
    </xf>
    <xf numFmtId="43" fontId="17" fillId="2" borderId="0" xfId="12" applyFont="1" applyFill="1" applyAlignment="1">
      <alignment horizontal="left" vertical="center"/>
    </xf>
    <xf numFmtId="41" fontId="17" fillId="2" borderId="0" xfId="0" applyNumberFormat="1" applyFont="1" applyFill="1" applyAlignment="1">
      <alignment horizontal="left" vertical="center"/>
    </xf>
    <xf numFmtId="41" fontId="17" fillId="2" borderId="0" xfId="0" applyNumberFormat="1" applyFont="1" applyFill="1" applyAlignment="1">
      <alignment vertical="center"/>
    </xf>
    <xf numFmtId="41" fontId="17" fillId="2" borderId="1" xfId="0" applyNumberFormat="1" applyFont="1" applyFill="1" applyBorder="1" applyAlignment="1">
      <alignment vertical="center"/>
    </xf>
    <xf numFmtId="41" fontId="17" fillId="0" borderId="0" xfId="0" applyNumberFormat="1" applyFont="1" applyAlignment="1">
      <alignment vertical="center"/>
    </xf>
    <xf numFmtId="41" fontId="17" fillId="2" borderId="0" xfId="0" applyNumberFormat="1" applyFont="1" applyFill="1" applyBorder="1" applyAlignment="1">
      <alignment horizontal="left" vertical="center"/>
    </xf>
    <xf numFmtId="41" fontId="1" fillId="2" borderId="1" xfId="0" applyNumberFormat="1" applyFont="1" applyFill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41" fontId="17" fillId="2" borderId="0" xfId="0" applyNumberFormat="1" applyFont="1" applyFill="1" applyBorder="1" applyAlignment="1">
      <alignment vertical="center"/>
    </xf>
    <xf numFmtId="4" fontId="17" fillId="0" borderId="0" xfId="0" applyNumberFormat="1" applyFont="1" applyAlignment="1">
      <alignment vertical="center"/>
    </xf>
    <xf numFmtId="41" fontId="1" fillId="2" borderId="2" xfId="0" applyNumberFormat="1" applyFont="1" applyFill="1" applyBorder="1" applyAlignment="1">
      <alignment vertical="center"/>
    </xf>
    <xf numFmtId="41" fontId="45" fillId="2" borderId="0" xfId="0" applyNumberFormat="1" applyFont="1" applyFill="1" applyBorder="1" applyAlignment="1">
      <alignment horizontal="left" vertical="center"/>
    </xf>
    <xf numFmtId="41" fontId="1" fillId="2" borderId="0" xfId="0" applyNumberFormat="1" applyFont="1" applyFill="1" applyBorder="1" applyAlignment="1">
      <alignment vertical="center"/>
    </xf>
    <xf numFmtId="4" fontId="17" fillId="0" borderId="5" xfId="0" applyNumberFormat="1" applyFont="1" applyFill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4" fontId="17" fillId="0" borderId="5" xfId="0" applyNumberFormat="1" applyFont="1" applyFill="1" applyBorder="1"/>
    <xf numFmtId="0" fontId="4" fillId="0" borderId="0" xfId="0" applyFont="1" applyFill="1" applyAlignment="1">
      <alignment horizontal="center" vertical="center"/>
    </xf>
    <xf numFmtId="4" fontId="37" fillId="0" borderId="0" xfId="0" applyNumberFormat="1" applyFont="1" applyFill="1" applyBorder="1" applyAlignment="1">
      <alignment horizontal="center"/>
    </xf>
    <xf numFmtId="4" fontId="37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4" fontId="17" fillId="0" borderId="5" xfId="12" applyNumberFormat="1" applyFont="1" applyFill="1" applyBorder="1" applyAlignment="1">
      <alignment horizontal="right" vertical="center"/>
    </xf>
    <xf numFmtId="4" fontId="42" fillId="0" borderId="5" xfId="12" applyNumberFormat="1" applyFont="1" applyFill="1" applyBorder="1" applyAlignment="1">
      <alignment horizontal="right" vertical="center"/>
    </xf>
    <xf numFmtId="4" fontId="42" fillId="0" borderId="5" xfId="12" applyNumberFormat="1" applyFont="1" applyBorder="1" applyAlignment="1">
      <alignment horizontal="right"/>
    </xf>
    <xf numFmtId="4" fontId="43" fillId="0" borderId="5" xfId="12" applyNumberFormat="1" applyFont="1" applyFill="1" applyBorder="1" applyAlignment="1">
      <alignment horizontal="right" vertical="center"/>
    </xf>
    <xf numFmtId="4" fontId="17" fillId="0" borderId="5" xfId="12" applyNumberFormat="1" applyFont="1" applyBorder="1" applyAlignment="1">
      <alignment horizontal="right"/>
    </xf>
    <xf numFmtId="40" fontId="1" fillId="0" borderId="5" xfId="0" applyNumberFormat="1" applyFont="1" applyFill="1" applyBorder="1" applyAlignment="1">
      <alignment horizontal="center" vertical="center"/>
    </xf>
    <xf numFmtId="40" fontId="17" fillId="0" borderId="5" xfId="12" applyNumberFormat="1" applyFont="1" applyFill="1" applyBorder="1" applyAlignment="1">
      <alignment vertical="center"/>
    </xf>
    <xf numFmtId="40" fontId="17" fillId="0" borderId="5" xfId="12" applyNumberFormat="1" applyFont="1" applyBorder="1" applyAlignment="1"/>
    <xf numFmtId="40" fontId="40" fillId="0" borderId="5" xfId="12" applyNumberFormat="1" applyFont="1" applyFill="1" applyBorder="1" applyAlignment="1">
      <alignment vertical="center"/>
    </xf>
    <xf numFmtId="40" fontId="3" fillId="0" borderId="0" xfId="0" applyNumberFormat="1" applyFont="1"/>
    <xf numFmtId="40" fontId="37" fillId="0" borderId="1" xfId="0" applyNumberFormat="1" applyFont="1" applyBorder="1" applyAlignment="1">
      <alignment horizontal="center"/>
    </xf>
    <xf numFmtId="40" fontId="37" fillId="0" borderId="0" xfId="0" applyNumberFormat="1" applyFont="1" applyBorder="1" applyAlignment="1">
      <alignment horizontal="center"/>
    </xf>
    <xf numFmtId="40" fontId="37" fillId="0" borderId="0" xfId="0" applyNumberFormat="1" applyFont="1" applyAlignment="1">
      <alignment horizontal="center"/>
    </xf>
    <xf numFmtId="40" fontId="17" fillId="2" borderId="0" xfId="12" applyNumberFormat="1" applyFont="1" applyFill="1" applyBorder="1" applyAlignment="1">
      <alignment vertical="center"/>
    </xf>
    <xf numFmtId="40" fontId="17" fillId="2" borderId="1" xfId="12" applyNumberFormat="1" applyFont="1" applyFill="1" applyBorder="1" applyAlignment="1">
      <alignment vertical="center"/>
    </xf>
    <xf numFmtId="40" fontId="1" fillId="2" borderId="1" xfId="12" applyNumberFormat="1" applyFont="1" applyFill="1" applyBorder="1" applyAlignment="1">
      <alignment vertical="center"/>
    </xf>
    <xf numFmtId="40" fontId="17" fillId="2" borderId="0" xfId="12" applyNumberFormat="1" applyFont="1" applyFill="1" applyAlignment="1">
      <alignment vertical="center"/>
    </xf>
    <xf numFmtId="40" fontId="17" fillId="2" borderId="0" xfId="12" applyNumberFormat="1" applyFont="1" applyFill="1" applyAlignment="1">
      <alignment horizontal="left" vertical="center"/>
    </xf>
    <xf numFmtId="40" fontId="17" fillId="2" borderId="0" xfId="0" applyNumberFormat="1" applyFont="1" applyFill="1" applyAlignment="1">
      <alignment vertical="center"/>
    </xf>
    <xf numFmtId="40" fontId="17" fillId="2" borderId="0" xfId="0" applyNumberFormat="1" applyFont="1" applyFill="1" applyBorder="1" applyAlignment="1">
      <alignment vertical="center"/>
    </xf>
    <xf numFmtId="40" fontId="1" fillId="2" borderId="2" xfId="12" applyNumberFormat="1" applyFont="1" applyFill="1" applyBorder="1" applyAlignment="1">
      <alignment vertical="center"/>
    </xf>
    <xf numFmtId="40" fontId="17" fillId="2" borderId="1" xfId="0" applyNumberFormat="1" applyFont="1" applyFill="1" applyBorder="1" applyAlignment="1">
      <alignment vertical="center"/>
    </xf>
    <xf numFmtId="40" fontId="1" fillId="2" borderId="2" xfId="0" applyNumberFormat="1" applyFont="1" applyFill="1" applyBorder="1" applyAlignment="1">
      <alignment vertical="center"/>
    </xf>
    <xf numFmtId="40" fontId="1" fillId="2" borderId="0" xfId="0" applyNumberFormat="1" applyFont="1" applyFill="1" applyBorder="1" applyAlignment="1">
      <alignment vertical="center"/>
    </xf>
    <xf numFmtId="40" fontId="3" fillId="0" borderId="0" xfId="0" applyNumberFormat="1" applyFont="1" applyAlignment="1">
      <alignment vertical="center"/>
    </xf>
    <xf numFmtId="40" fontId="17" fillId="0" borderId="5" xfId="0" applyNumberFormat="1" applyFont="1" applyBorder="1"/>
    <xf numFmtId="40" fontId="17" fillId="0" borderId="5" xfId="0" applyNumberFormat="1" applyFont="1" applyBorder="1" applyAlignment="1">
      <alignment horizontal="right"/>
    </xf>
    <xf numFmtId="40" fontId="3" fillId="2" borderId="0" xfId="0" applyNumberFormat="1" applyFont="1" applyFill="1" applyAlignment="1"/>
    <xf numFmtId="40" fontId="4" fillId="2" borderId="1" xfId="0" applyNumberFormat="1" applyFont="1" applyFill="1" applyBorder="1" applyAlignment="1">
      <alignment vertical="center"/>
    </xf>
    <xf numFmtId="40" fontId="4" fillId="2" borderId="0" xfId="12" applyNumberFormat="1" applyFont="1" applyFill="1" applyBorder="1" applyAlignment="1">
      <alignment vertical="center"/>
    </xf>
    <xf numFmtId="40" fontId="3" fillId="2" borderId="0" xfId="0" applyNumberFormat="1" applyFont="1" applyFill="1" applyBorder="1" applyAlignment="1">
      <alignment vertical="center"/>
    </xf>
    <xf numFmtId="40" fontId="3" fillId="2" borderId="0" xfId="0" applyNumberFormat="1" applyFont="1" applyFill="1" applyAlignment="1">
      <alignment vertical="center"/>
    </xf>
    <xf numFmtId="40" fontId="3" fillId="2" borderId="1" xfId="0" applyNumberFormat="1" applyFont="1" applyFill="1" applyBorder="1" applyAlignment="1">
      <alignment vertical="center"/>
    </xf>
    <xf numFmtId="40" fontId="4" fillId="2" borderId="0" xfId="0" applyNumberFormat="1" applyFont="1" applyFill="1" applyBorder="1" applyAlignment="1">
      <alignment vertical="center"/>
    </xf>
    <xf numFmtId="40" fontId="4" fillId="2" borderId="2" xfId="12" applyNumberFormat="1" applyFont="1" applyFill="1" applyBorder="1" applyAlignment="1">
      <alignment vertical="center"/>
    </xf>
    <xf numFmtId="40" fontId="3" fillId="2" borderId="0" xfId="0" applyNumberFormat="1" applyFont="1" applyFill="1" applyBorder="1" applyAlignment="1"/>
    <xf numFmtId="0" fontId="5" fillId="0" borderId="0" xfId="0" applyFont="1" applyBorder="1" applyAlignment="1">
      <alignment vertical="center"/>
    </xf>
    <xf numFmtId="0" fontId="4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8" fillId="0" borderId="4" xfId="0" applyNumberFormat="1" applyFont="1" applyBorder="1" applyAlignment="1">
      <alignment horizontal="right"/>
    </xf>
    <xf numFmtId="1" fontId="8" fillId="2" borderId="0" xfId="0" applyNumberFormat="1" applyFont="1" applyFill="1" applyBorder="1" applyAlignment="1">
      <alignment vertical="center"/>
    </xf>
    <xf numFmtId="4" fontId="17" fillId="0" borderId="0" xfId="12" applyNumberFormat="1" applyFont="1" applyFill="1" applyBorder="1" applyAlignment="1">
      <alignment horizontal="right"/>
    </xf>
    <xf numFmtId="4" fontId="17" fillId="0" borderId="0" xfId="12" applyNumberFormat="1" applyFont="1" applyFill="1" applyBorder="1" applyAlignment="1">
      <alignment horizontal="right" vertical="center"/>
    </xf>
    <xf numFmtId="4" fontId="17" fillId="0" borderId="0" xfId="12" applyNumberFormat="1" applyFont="1" applyBorder="1" applyAlignment="1">
      <alignment horizontal="right"/>
    </xf>
    <xf numFmtId="40" fontId="3" fillId="0" borderId="0" xfId="0" applyNumberFormat="1" applyFont="1" applyBorder="1"/>
    <xf numFmtId="4" fontId="47" fillId="2" borderId="5" xfId="14" applyNumberFormat="1" applyFont="1" applyFill="1" applyBorder="1" applyAlignment="1">
      <alignment horizontal="right" vertical="center"/>
    </xf>
    <xf numFmtId="4" fontId="16" fillId="3" borderId="7" xfId="2" applyNumberFormat="1" applyFont="1" applyFill="1" applyBorder="1" applyAlignment="1">
      <alignment horizontal="right" vertical="center"/>
    </xf>
    <xf numFmtId="4" fontId="16" fillId="0" borderId="5" xfId="12" applyNumberFormat="1" applyFont="1" applyBorder="1" applyAlignment="1">
      <alignment horizontal="right"/>
    </xf>
    <xf numFmtId="40" fontId="17" fillId="0" borderId="5" xfId="12" applyNumberFormat="1" applyFont="1" applyFill="1" applyBorder="1" applyAlignment="1">
      <alignment horizontal="right" vertical="center"/>
    </xf>
    <xf numFmtId="4" fontId="3" fillId="0" borderId="5" xfId="0" applyNumberFormat="1" applyFont="1" applyBorder="1" applyAlignment="1">
      <alignment horizontal="right"/>
    </xf>
    <xf numFmtId="0" fontId="4" fillId="0" borderId="0" xfId="0" applyFont="1" applyAlignment="1">
      <alignment vertical="center" wrapText="1"/>
    </xf>
    <xf numFmtId="4" fontId="17" fillId="0" borderId="0" xfId="0" applyNumberFormat="1" applyFont="1" applyBorder="1" applyAlignment="1">
      <alignment horizontal="center"/>
    </xf>
    <xf numFmtId="4" fontId="0" fillId="0" borderId="0" xfId="0" applyNumberFormat="1" applyBorder="1"/>
    <xf numFmtId="4" fontId="3" fillId="0" borderId="0" xfId="0" applyNumberFormat="1" applyFont="1" applyBorder="1" applyAlignment="1">
      <alignment horizontal="center"/>
    </xf>
    <xf numFmtId="0" fontId="17" fillId="0" borderId="3" xfId="0" applyFont="1" applyFill="1" applyBorder="1"/>
    <xf numFmtId="0" fontId="1" fillId="0" borderId="3" xfId="0" applyFont="1" applyBorder="1" applyAlignment="1">
      <alignment horizontal="left"/>
    </xf>
    <xf numFmtId="0" fontId="30" fillId="0" borderId="3" xfId="0" applyFont="1" applyFill="1" applyBorder="1" applyAlignment="1">
      <alignment horizontal="left" vertical="top" wrapText="1"/>
    </xf>
    <xf numFmtId="0" fontId="25" fillId="0" borderId="3" xfId="0" applyFont="1" applyBorder="1" applyAlignment="1">
      <alignment horizontal="left"/>
    </xf>
    <xf numFmtId="3" fontId="13" fillId="0" borderId="5" xfId="0" applyNumberFormat="1" applyFont="1" applyBorder="1"/>
    <xf numFmtId="3" fontId="1" fillId="0" borderId="5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8" fillId="0" borderId="5" xfId="12" applyNumberFormat="1" applyFont="1" applyFill="1" applyBorder="1" applyAlignment="1">
      <alignment horizontal="right" vertical="center"/>
    </xf>
    <xf numFmtId="4" fontId="16" fillId="0" borderId="5" xfId="12" applyNumberFormat="1" applyFont="1" applyFill="1" applyBorder="1" applyAlignment="1">
      <alignment horizontal="right" vertical="center"/>
    </xf>
    <xf numFmtId="4" fontId="20" fillId="0" borderId="5" xfId="12" applyNumberFormat="1" applyFont="1" applyBorder="1" applyAlignment="1">
      <alignment horizontal="right" vertical="center"/>
    </xf>
    <xf numFmtId="0" fontId="46" fillId="0" borderId="0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40" fontId="37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right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22" fillId="6" borderId="6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</cellXfs>
  <cellStyles count="15">
    <cellStyle name="Comma_Hoja de trabajo flujo 2007" xfId="7"/>
    <cellStyle name="Millares" xfId="12" builtinId="3"/>
    <cellStyle name="Millares 2" xfId="2"/>
    <cellStyle name="Millares 2 3" xfId="14"/>
    <cellStyle name="Millares 3" xfId="6"/>
    <cellStyle name="Millares 3 2" xfId="5"/>
    <cellStyle name="Millares 4" xfId="11"/>
    <cellStyle name="Millares 5" xfId="10"/>
    <cellStyle name="Moneda" xfId="13" builtinId="4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0</xdr:row>
      <xdr:rowOff>47625</xdr:rowOff>
    </xdr:from>
    <xdr:to>
      <xdr:col>1</xdr:col>
      <xdr:colOff>866776</xdr:colOff>
      <xdr:row>3</xdr:row>
      <xdr:rowOff>104775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47625"/>
          <a:ext cx="723900" cy="6572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171451</xdr:rowOff>
    </xdr:from>
    <xdr:to>
      <xdr:col>3</xdr:col>
      <xdr:colOff>809626</xdr:colOff>
      <xdr:row>5</xdr:row>
      <xdr:rowOff>133351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1"/>
          <a:ext cx="857251" cy="7620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5716</xdr:rowOff>
    </xdr:from>
    <xdr:to>
      <xdr:col>3</xdr:col>
      <xdr:colOff>565784</xdr:colOff>
      <xdr:row>3</xdr:row>
      <xdr:rowOff>146686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5716"/>
          <a:ext cx="786764" cy="73533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ARCHIVO%20SNS/MODELO%20ESTADOS%20FINANCIERO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1920100</v>
          </cell>
        </row>
        <row r="5">
          <cell r="G5">
            <v>1920100</v>
          </cell>
        </row>
        <row r="6">
          <cell r="G6">
            <v>1920100</v>
          </cell>
        </row>
        <row r="7">
          <cell r="G7">
            <v>1920100</v>
          </cell>
        </row>
        <row r="8">
          <cell r="G8">
            <v>1920100</v>
          </cell>
        </row>
        <row r="9">
          <cell r="G9">
            <v>1920100</v>
          </cell>
        </row>
        <row r="11">
          <cell r="B11" t="str">
            <v>Mapeo</v>
          </cell>
          <cell r="E11">
            <v>2017</v>
          </cell>
          <cell r="G11">
            <v>2016</v>
          </cell>
        </row>
        <row r="12">
          <cell r="B12" t="str">
            <v>**</v>
          </cell>
          <cell r="G12">
            <v>2016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  <cell r="J14">
            <v>23074685.759999998</v>
          </cell>
          <cell r="M14">
            <v>192226</v>
          </cell>
        </row>
        <row r="15">
          <cell r="B15" t="str">
            <v>0004</v>
          </cell>
          <cell r="G15">
            <v>192226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1548517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-2196476</v>
          </cell>
          <cell r="G22">
            <v>-2196476</v>
          </cell>
        </row>
        <row r="23">
          <cell r="B23" t="str">
            <v>**</v>
          </cell>
          <cell r="G23">
            <v>-2196476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-1789939</v>
          </cell>
        </row>
        <row r="26">
          <cell r="B26">
            <v>-1789939</v>
          </cell>
          <cell r="G26">
            <v>-1789939</v>
          </cell>
        </row>
        <row r="27">
          <cell r="B27" t="str">
            <v>**</v>
          </cell>
          <cell r="G27">
            <v>-1789939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-28827760</v>
          </cell>
        </row>
        <row r="30">
          <cell r="B30">
            <v>-28827760</v>
          </cell>
          <cell r="G30">
            <v>-28827760</v>
          </cell>
        </row>
        <row r="31">
          <cell r="B31">
            <v>-28827760</v>
          </cell>
          <cell r="G31">
            <v>-28827760</v>
          </cell>
        </row>
        <row r="32">
          <cell r="B32" t="str">
            <v>**</v>
          </cell>
          <cell r="G32">
            <v>-28827760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-283208192</v>
          </cell>
          <cell r="G34">
            <v>-283208192</v>
          </cell>
        </row>
        <row r="35">
          <cell r="B35" t="str">
            <v>**</v>
          </cell>
          <cell r="G35">
            <v>-283208192</v>
          </cell>
        </row>
        <row r="36">
          <cell r="B36">
            <v>-283208192</v>
          </cell>
          <cell r="G36">
            <v>-283208192</v>
          </cell>
        </row>
        <row r="37">
          <cell r="B37">
            <v>-283208192</v>
          </cell>
          <cell r="G37">
            <v>-283208192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903553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5905748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12650112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1161346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3546252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159209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129190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600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6672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2780030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1094412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2245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37268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211643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153372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1424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30416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6542000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53068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2115664</v>
          </cell>
          <cell r="G156">
            <v>2115664</v>
          </cell>
        </row>
        <row r="157">
          <cell r="B157">
            <v>2115664</v>
          </cell>
          <cell r="G157">
            <v>1920100</v>
          </cell>
        </row>
        <row r="158">
          <cell r="G158">
            <v>1920100</v>
          </cell>
        </row>
        <row r="159">
          <cell r="G159">
            <v>1920100</v>
          </cell>
        </row>
        <row r="160">
          <cell r="G160">
            <v>1920100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6"/>
  <sheetViews>
    <sheetView tabSelected="1" topLeftCell="B1" zoomScale="130" zoomScaleNormal="130" workbookViewId="0">
      <selection activeCell="D219" sqref="D219"/>
    </sheetView>
  </sheetViews>
  <sheetFormatPr baseColWidth="10" defaultColWidth="11.42578125" defaultRowHeight="15"/>
  <cols>
    <col min="1" max="1" width="0" style="2" hidden="1" customWidth="1"/>
    <col min="2" max="2" width="54.5703125" style="2" customWidth="1"/>
    <col min="3" max="3" width="21.28515625" style="128" customWidth="1"/>
    <col min="4" max="4" width="18.42578125" style="302" customWidth="1"/>
    <col min="5" max="5" width="11.85546875" style="242" customWidth="1"/>
    <col min="6" max="6" width="16.42578125" style="2" hidden="1" customWidth="1"/>
    <col min="7" max="7" width="2" style="2" customWidth="1"/>
    <col min="8" max="8" width="18.28515625" style="2" customWidth="1"/>
    <col min="9" max="16384" width="11.42578125" style="2"/>
  </cols>
  <sheetData>
    <row r="1" spans="1:8" ht="15.75">
      <c r="A1" s="129"/>
      <c r="B1" s="363" t="s">
        <v>591</v>
      </c>
      <c r="C1" s="363"/>
      <c r="D1" s="363"/>
      <c r="E1" s="130"/>
    </row>
    <row r="2" spans="1:8" ht="15.75">
      <c r="A2" s="129"/>
      <c r="B2" s="363" t="s">
        <v>575</v>
      </c>
      <c r="C2" s="363"/>
      <c r="D2" s="363"/>
      <c r="E2" s="130"/>
    </row>
    <row r="3" spans="1:8" ht="15.75">
      <c r="A3" s="129"/>
      <c r="B3" s="363" t="s">
        <v>675</v>
      </c>
      <c r="C3" s="363"/>
      <c r="D3" s="363"/>
      <c r="E3" s="130"/>
    </row>
    <row r="4" spans="1:8" ht="15.75">
      <c r="A4" s="129"/>
      <c r="B4" s="363" t="s">
        <v>0</v>
      </c>
      <c r="C4" s="363"/>
      <c r="D4" s="363"/>
      <c r="E4" s="130"/>
    </row>
    <row r="5" spans="1:8" ht="15.75">
      <c r="A5" s="129" t="s">
        <v>483</v>
      </c>
      <c r="B5" s="138" t="s">
        <v>484</v>
      </c>
      <c r="C5" s="139" t="s">
        <v>485</v>
      </c>
      <c r="D5" s="295" t="s">
        <v>486</v>
      </c>
      <c r="E5" s="131"/>
    </row>
    <row r="6" spans="1:8" ht="15.75">
      <c r="A6" s="132" t="s">
        <v>50</v>
      </c>
      <c r="B6" s="140" t="s">
        <v>487</v>
      </c>
      <c r="C6" s="290">
        <f>Efectivo!C36</f>
        <v>8124690.8799999999</v>
      </c>
      <c r="D6" s="296"/>
      <c r="E6" s="126"/>
    </row>
    <row r="7" spans="1:8" ht="15.75">
      <c r="A7" s="132" t="s">
        <v>53</v>
      </c>
      <c r="B7" s="140" t="s">
        <v>668</v>
      </c>
      <c r="C7" s="290">
        <f>'Cuenta por Cobrar'!B16</f>
        <v>10002672.720000001</v>
      </c>
      <c r="D7" s="296"/>
      <c r="E7" s="126"/>
      <c r="F7" s="127"/>
      <c r="G7" s="127"/>
    </row>
    <row r="8" spans="1:8" ht="15.75">
      <c r="A8" s="132" t="s">
        <v>54</v>
      </c>
      <c r="B8" s="140" t="s">
        <v>324</v>
      </c>
      <c r="C8" s="290">
        <f>Inventario!B12</f>
        <v>18098117.57</v>
      </c>
      <c r="D8" s="296"/>
      <c r="E8" s="126"/>
      <c r="F8" s="127"/>
      <c r="G8" s="127"/>
    </row>
    <row r="9" spans="1:8" ht="15.75" hidden="1">
      <c r="A9" s="132" t="s">
        <v>55</v>
      </c>
      <c r="B9" s="140" t="s">
        <v>488</v>
      </c>
      <c r="C9" s="291"/>
      <c r="D9" s="296"/>
      <c r="E9" s="126"/>
      <c r="F9" s="127"/>
      <c r="G9" s="127"/>
    </row>
    <row r="10" spans="1:8" ht="15.75">
      <c r="A10" s="132" t="s">
        <v>61</v>
      </c>
      <c r="B10" s="140" t="s">
        <v>489</v>
      </c>
      <c r="C10" s="291"/>
      <c r="D10" s="296"/>
      <c r="E10" s="126"/>
      <c r="F10" s="127"/>
      <c r="G10" s="127"/>
      <c r="H10" s="72"/>
    </row>
    <row r="11" spans="1:8" ht="15.75">
      <c r="A11" s="132" t="s">
        <v>61</v>
      </c>
      <c r="B11" s="140" t="s">
        <v>490</v>
      </c>
      <c r="C11" s="292"/>
      <c r="D11" s="296"/>
      <c r="E11" s="126"/>
      <c r="F11" s="127"/>
      <c r="G11" s="127"/>
    </row>
    <row r="12" spans="1:8" ht="15.75" hidden="1">
      <c r="A12" s="132"/>
      <c r="B12" s="140"/>
      <c r="C12" s="291"/>
      <c r="D12" s="296"/>
      <c r="E12" s="126"/>
      <c r="F12" s="127"/>
      <c r="G12" s="127"/>
    </row>
    <row r="13" spans="1:8" ht="15.75" hidden="1">
      <c r="A13" s="132" t="s">
        <v>483</v>
      </c>
      <c r="B13" s="141" t="s">
        <v>491</v>
      </c>
      <c r="C13" s="293"/>
      <c r="D13" s="296"/>
      <c r="E13" s="126"/>
      <c r="F13" s="127"/>
      <c r="G13" s="127"/>
    </row>
    <row r="14" spans="1:8" ht="15.75">
      <c r="A14" s="132" t="s">
        <v>65</v>
      </c>
      <c r="B14" s="142" t="s">
        <v>640</v>
      </c>
      <c r="C14" s="291"/>
      <c r="D14" s="296"/>
      <c r="E14" s="126"/>
      <c r="F14" s="127"/>
      <c r="G14" s="127"/>
    </row>
    <row r="15" spans="1:8" ht="15.75">
      <c r="A15" s="132" t="s">
        <v>68</v>
      </c>
      <c r="B15" s="140" t="s">
        <v>492</v>
      </c>
      <c r="C15" s="292"/>
      <c r="D15" s="296"/>
      <c r="E15" s="126"/>
      <c r="F15" s="127"/>
      <c r="G15" s="127"/>
      <c r="H15" s="127"/>
    </row>
    <row r="16" spans="1:8" ht="15.75">
      <c r="A16" s="132"/>
      <c r="B16" s="140" t="s">
        <v>521</v>
      </c>
      <c r="C16" s="292"/>
      <c r="D16" s="296"/>
      <c r="E16" s="126"/>
      <c r="F16" s="127"/>
      <c r="G16" s="127"/>
    </row>
    <row r="17" spans="1:8" ht="15.75">
      <c r="A17" s="132"/>
      <c r="B17" s="142" t="s">
        <v>520</v>
      </c>
      <c r="C17" s="292"/>
      <c r="D17" s="337">
        <f>'CXP Corto plazo'!B10</f>
        <v>90345893.290000007</v>
      </c>
      <c r="E17" s="126"/>
      <c r="F17" s="127"/>
      <c r="G17" s="127"/>
    </row>
    <row r="18" spans="1:8" ht="15.75">
      <c r="A18" s="132"/>
      <c r="B18" s="142" t="s">
        <v>661</v>
      </c>
      <c r="C18" s="338"/>
      <c r="D18" s="339"/>
      <c r="E18" s="126"/>
      <c r="F18" s="127"/>
      <c r="G18" s="127"/>
      <c r="H18" s="332"/>
    </row>
    <row r="19" spans="1:8" ht="15" customHeight="1">
      <c r="A19" s="132"/>
      <c r="B19" s="142" t="s">
        <v>338</v>
      </c>
      <c r="C19" s="316"/>
      <c r="D19" s="339">
        <f>'ESF SNS'!F60</f>
        <v>-54191880.689999998</v>
      </c>
      <c r="E19" s="126"/>
      <c r="F19" s="127"/>
      <c r="G19" s="127"/>
      <c r="H19" s="332"/>
    </row>
    <row r="20" spans="1:8" ht="15.75">
      <c r="A20" s="132" t="s">
        <v>82</v>
      </c>
      <c r="B20" s="140" t="s">
        <v>493</v>
      </c>
      <c r="C20" s="291"/>
      <c r="D20" s="339"/>
      <c r="E20" s="126"/>
      <c r="F20" s="127"/>
      <c r="G20" s="127"/>
      <c r="H20" s="332"/>
    </row>
    <row r="21" spans="1:8" ht="15.75" hidden="1">
      <c r="A21" s="132" t="s">
        <v>81</v>
      </c>
      <c r="B21" s="140" t="s">
        <v>401</v>
      </c>
      <c r="C21" s="291"/>
      <c r="D21" s="339"/>
      <c r="E21" s="126"/>
      <c r="F21" s="127"/>
      <c r="G21" s="127"/>
      <c r="H21" s="332"/>
    </row>
    <row r="22" spans="1:8" ht="15.75" hidden="1">
      <c r="A22" s="129"/>
      <c r="B22" s="140" t="s">
        <v>494</v>
      </c>
      <c r="C22" s="291"/>
      <c r="D22" s="339"/>
      <c r="E22" s="126"/>
      <c r="F22" s="127"/>
      <c r="G22" s="127"/>
      <c r="H22" s="332"/>
    </row>
    <row r="23" spans="1:8" ht="15.75">
      <c r="A23" s="132" t="s">
        <v>86</v>
      </c>
      <c r="B23" s="140" t="s">
        <v>323</v>
      </c>
      <c r="C23" s="234"/>
      <c r="D23" s="340">
        <f>Ingresos!B26</f>
        <v>15560194.199999999</v>
      </c>
      <c r="E23" s="126"/>
      <c r="F23" s="127"/>
      <c r="G23" s="127"/>
      <c r="H23" s="332"/>
    </row>
    <row r="24" spans="1:8" ht="15.75">
      <c r="A24" s="132" t="s">
        <v>88</v>
      </c>
      <c r="B24" s="253" t="s">
        <v>154</v>
      </c>
      <c r="C24" s="234">
        <v>1176867.72</v>
      </c>
      <c r="D24" s="296"/>
      <c r="E24" s="126"/>
      <c r="F24" s="127"/>
      <c r="G24" s="127"/>
      <c r="H24" s="332"/>
    </row>
    <row r="25" spans="1:8" ht="15.75">
      <c r="A25" s="132" t="s">
        <v>88</v>
      </c>
      <c r="B25" s="253" t="s">
        <v>662</v>
      </c>
      <c r="C25" s="234"/>
      <c r="D25" s="296"/>
      <c r="E25" s="126"/>
      <c r="F25" s="127"/>
      <c r="G25" s="127"/>
      <c r="H25" s="332"/>
    </row>
    <row r="26" spans="1:8" ht="15.75">
      <c r="A26" s="132" t="s">
        <v>88</v>
      </c>
      <c r="B26" s="19" t="s">
        <v>156</v>
      </c>
      <c r="C26" s="234"/>
      <c r="D26" s="296"/>
      <c r="E26" s="126"/>
      <c r="F26" s="127"/>
      <c r="G26" s="127"/>
      <c r="H26" s="332"/>
    </row>
    <row r="27" spans="1:8" ht="15.75">
      <c r="A27" s="132" t="s">
        <v>88</v>
      </c>
      <c r="B27" s="19" t="s">
        <v>157</v>
      </c>
      <c r="C27" s="234"/>
      <c r="D27" s="296"/>
      <c r="E27" s="126"/>
      <c r="F27" s="127"/>
      <c r="G27" s="127"/>
      <c r="H27" s="332"/>
    </row>
    <row r="28" spans="1:8" ht="15.75">
      <c r="A28" s="132" t="s">
        <v>88</v>
      </c>
      <c r="B28" s="253" t="s">
        <v>158</v>
      </c>
      <c r="C28" s="234"/>
      <c r="D28" s="296"/>
      <c r="E28" s="126"/>
      <c r="F28" s="127"/>
      <c r="G28" s="127"/>
      <c r="H28" s="332"/>
    </row>
    <row r="29" spans="1:8" ht="15.75">
      <c r="A29" s="132" t="s">
        <v>88</v>
      </c>
      <c r="B29" s="253" t="s">
        <v>160</v>
      </c>
      <c r="C29" s="234"/>
      <c r="D29" s="296"/>
      <c r="E29" s="126"/>
      <c r="F29" s="127"/>
      <c r="G29" s="127"/>
      <c r="H29" s="332"/>
    </row>
    <row r="30" spans="1:8" ht="15.75">
      <c r="A30" s="132" t="s">
        <v>88</v>
      </c>
      <c r="B30" s="253" t="s">
        <v>161</v>
      </c>
      <c r="C30" s="234">
        <v>4151523.96</v>
      </c>
      <c r="D30" s="296"/>
      <c r="E30" s="126"/>
      <c r="F30" s="127"/>
      <c r="G30" s="127"/>
      <c r="H30" s="332"/>
    </row>
    <row r="31" spans="1:8" ht="15.75" hidden="1">
      <c r="A31" s="129"/>
      <c r="B31" s="39" t="s">
        <v>495</v>
      </c>
      <c r="C31" s="234"/>
      <c r="D31" s="296"/>
      <c r="E31" s="126"/>
      <c r="F31" s="127"/>
      <c r="G31" s="127"/>
      <c r="H31" s="332"/>
    </row>
    <row r="32" spans="1:8" ht="15.75" hidden="1">
      <c r="A32" s="129"/>
      <c r="B32" s="19" t="s">
        <v>162</v>
      </c>
      <c r="C32" s="234"/>
      <c r="D32" s="297"/>
      <c r="E32" s="240"/>
      <c r="F32" s="127"/>
      <c r="G32" s="127"/>
      <c r="H32" s="332"/>
    </row>
    <row r="33" spans="1:8" ht="15.75">
      <c r="A33" s="129"/>
      <c r="B33" s="19" t="s">
        <v>168</v>
      </c>
      <c r="C33" s="234"/>
      <c r="D33" s="297"/>
      <c r="E33" s="240"/>
      <c r="F33" s="127"/>
      <c r="G33" s="127"/>
      <c r="H33" s="332"/>
    </row>
    <row r="34" spans="1:8" ht="15.75">
      <c r="A34" s="129"/>
      <c r="B34" s="19" t="s">
        <v>623</v>
      </c>
      <c r="C34" s="234"/>
      <c r="D34" s="297"/>
      <c r="E34" s="240"/>
      <c r="F34" s="127"/>
      <c r="G34" s="127"/>
      <c r="H34" s="332"/>
    </row>
    <row r="35" spans="1:8" ht="15.75" hidden="1">
      <c r="A35" s="132" t="s">
        <v>88</v>
      </c>
      <c r="B35" s="253" t="s">
        <v>164</v>
      </c>
      <c r="C35" s="234"/>
      <c r="D35" s="296"/>
      <c r="E35" s="126"/>
      <c r="F35" s="127"/>
      <c r="G35" s="127"/>
      <c r="H35" s="333"/>
    </row>
    <row r="36" spans="1:8" ht="15.75">
      <c r="A36" s="132"/>
      <c r="B36" s="253" t="s">
        <v>165</v>
      </c>
      <c r="C36" s="234"/>
      <c r="D36" s="296"/>
      <c r="E36" s="126"/>
      <c r="F36" s="127"/>
      <c r="G36" s="127"/>
      <c r="H36" s="333"/>
    </row>
    <row r="37" spans="1:8" ht="15.75">
      <c r="A37" s="132"/>
      <c r="B37" s="253" t="s">
        <v>166</v>
      </c>
      <c r="C37" s="234"/>
      <c r="D37" s="296"/>
      <c r="E37" s="126"/>
      <c r="F37" s="127"/>
      <c r="G37" s="127"/>
      <c r="H37" s="332"/>
    </row>
    <row r="38" spans="1:8" ht="15.75">
      <c r="A38" s="132"/>
      <c r="B38" s="253" t="s">
        <v>167</v>
      </c>
      <c r="C38" s="234"/>
      <c r="D38" s="296"/>
      <c r="E38" s="126"/>
      <c r="F38" s="127"/>
      <c r="G38" s="127"/>
      <c r="H38" s="332"/>
    </row>
    <row r="39" spans="1:8" ht="15.75" hidden="1">
      <c r="A39" s="132" t="s">
        <v>88</v>
      </c>
      <c r="B39" s="253" t="s">
        <v>170</v>
      </c>
      <c r="C39" s="234"/>
      <c r="D39" s="296"/>
      <c r="E39" s="126"/>
      <c r="F39" s="127"/>
      <c r="G39" s="127"/>
      <c r="H39" s="332"/>
    </row>
    <row r="40" spans="1:8" ht="15.75" hidden="1">
      <c r="A40" s="132" t="s">
        <v>88</v>
      </c>
      <c r="B40" s="253" t="s">
        <v>171</v>
      </c>
      <c r="C40" s="234"/>
      <c r="D40" s="296"/>
      <c r="E40" s="126"/>
      <c r="F40" s="127"/>
      <c r="G40" s="127"/>
      <c r="H40" s="332"/>
    </row>
    <row r="41" spans="1:8" ht="15.75" hidden="1">
      <c r="A41" s="129"/>
      <c r="B41" s="253" t="s">
        <v>172</v>
      </c>
      <c r="C41" s="290"/>
      <c r="D41" s="296"/>
      <c r="E41" s="126"/>
      <c r="F41" s="127"/>
      <c r="G41" s="127"/>
      <c r="H41" s="332"/>
    </row>
    <row r="42" spans="1:8" ht="15.75" hidden="1">
      <c r="A42" s="132" t="s">
        <v>88</v>
      </c>
      <c r="B42" s="253" t="s">
        <v>173</v>
      </c>
      <c r="C42" s="290"/>
      <c r="D42" s="296"/>
      <c r="E42" s="126"/>
      <c r="F42" s="127"/>
      <c r="G42" s="127"/>
      <c r="H42" s="332"/>
    </row>
    <row r="43" spans="1:8" ht="15.75" hidden="1">
      <c r="A43" s="129"/>
      <c r="B43" s="253" t="s">
        <v>496</v>
      </c>
      <c r="C43" s="234"/>
      <c r="D43" s="296"/>
      <c r="E43" s="126"/>
      <c r="F43" s="127"/>
      <c r="G43" s="127"/>
      <c r="H43" s="332"/>
    </row>
    <row r="44" spans="1:8" ht="15.75">
      <c r="A44" s="132" t="s">
        <v>88</v>
      </c>
      <c r="B44" s="253" t="s">
        <v>175</v>
      </c>
      <c r="C44" s="234">
        <v>123775.67999999999</v>
      </c>
      <c r="D44" s="296"/>
      <c r="E44" s="126"/>
      <c r="F44" s="127"/>
      <c r="G44" s="127"/>
      <c r="H44" s="332"/>
    </row>
    <row r="45" spans="1:8" ht="15.75">
      <c r="A45" s="132" t="s">
        <v>88</v>
      </c>
      <c r="B45" s="253" t="s">
        <v>176</v>
      </c>
      <c r="C45" s="234">
        <v>119931.23</v>
      </c>
      <c r="D45" s="296"/>
      <c r="E45" s="126"/>
      <c r="F45" s="127"/>
      <c r="G45" s="127"/>
      <c r="H45" s="332"/>
    </row>
    <row r="46" spans="1:8" ht="15.75">
      <c r="A46" s="132" t="s">
        <v>88</v>
      </c>
      <c r="B46" s="253" t="s">
        <v>177</v>
      </c>
      <c r="C46" s="234">
        <v>14435.05</v>
      </c>
      <c r="D46" s="296"/>
      <c r="E46" s="126"/>
      <c r="F46" s="127"/>
      <c r="G46" s="127"/>
      <c r="H46" s="332"/>
    </row>
    <row r="47" spans="1:8" ht="15.75" hidden="1">
      <c r="A47" s="129"/>
      <c r="B47" s="39" t="s">
        <v>497</v>
      </c>
      <c r="C47" s="234"/>
      <c r="D47" s="296"/>
      <c r="E47" s="126"/>
      <c r="F47" s="127"/>
      <c r="G47" s="127"/>
      <c r="H47" s="332"/>
    </row>
    <row r="48" spans="1:8" ht="15.75" hidden="1">
      <c r="A48" s="129"/>
      <c r="B48" s="39" t="s">
        <v>498</v>
      </c>
      <c r="C48" s="234"/>
      <c r="D48" s="296"/>
      <c r="E48" s="126"/>
      <c r="F48" s="127"/>
      <c r="G48" s="127"/>
      <c r="H48" s="332"/>
    </row>
    <row r="49" spans="1:8" ht="15.75">
      <c r="A49" s="132" t="s">
        <v>93</v>
      </c>
      <c r="B49" s="253" t="s">
        <v>638</v>
      </c>
      <c r="C49" s="234"/>
      <c r="D49" s="296"/>
      <c r="E49" s="126"/>
      <c r="F49" s="127"/>
      <c r="G49" s="127"/>
      <c r="H49" s="332"/>
    </row>
    <row r="50" spans="1:8" ht="15.75">
      <c r="A50" s="132" t="s">
        <v>93</v>
      </c>
      <c r="B50" s="253" t="s">
        <v>181</v>
      </c>
      <c r="C50" s="234">
        <v>142931.24</v>
      </c>
      <c r="D50" s="296"/>
      <c r="E50" s="126"/>
      <c r="F50" s="127"/>
      <c r="G50" s="127"/>
      <c r="H50" s="332"/>
    </row>
    <row r="51" spans="1:8" ht="15.75" hidden="1">
      <c r="A51" s="132" t="s">
        <v>93</v>
      </c>
      <c r="B51" s="253" t="s">
        <v>182</v>
      </c>
      <c r="C51" s="234"/>
      <c r="D51" s="296"/>
      <c r="E51" s="126"/>
      <c r="F51" s="127"/>
      <c r="G51" s="127"/>
      <c r="H51" s="332"/>
    </row>
    <row r="52" spans="1:8" ht="15.75">
      <c r="A52" s="132" t="s">
        <v>93</v>
      </c>
      <c r="B52" s="253" t="s">
        <v>645</v>
      </c>
      <c r="C52" s="234">
        <v>76279</v>
      </c>
      <c r="D52" s="296"/>
      <c r="E52" s="126"/>
      <c r="F52" s="127"/>
      <c r="G52" s="127"/>
      <c r="H52" s="332"/>
    </row>
    <row r="53" spans="1:8" ht="15.75">
      <c r="A53" s="132" t="s">
        <v>93</v>
      </c>
      <c r="B53" s="253" t="s">
        <v>184</v>
      </c>
      <c r="C53" s="234"/>
      <c r="D53" s="296"/>
      <c r="E53" s="126"/>
      <c r="F53" s="127"/>
      <c r="G53" s="127"/>
      <c r="H53" s="332"/>
    </row>
    <row r="54" spans="1:8" ht="15.75">
      <c r="A54" s="132"/>
      <c r="B54" s="19" t="s">
        <v>185</v>
      </c>
      <c r="C54" s="234"/>
      <c r="D54" s="296"/>
      <c r="E54" s="126"/>
      <c r="F54" s="127"/>
      <c r="G54" s="127"/>
      <c r="H54" s="332"/>
    </row>
    <row r="55" spans="1:8" ht="15.75" hidden="1">
      <c r="A55" s="132"/>
      <c r="B55" s="19" t="s">
        <v>220</v>
      </c>
      <c r="C55" s="234"/>
      <c r="D55" s="296"/>
      <c r="E55" s="126"/>
      <c r="F55" s="127"/>
      <c r="G55" s="127"/>
      <c r="H55" s="332"/>
    </row>
    <row r="56" spans="1:8" ht="15.75" hidden="1">
      <c r="A56" s="129"/>
      <c r="B56" s="39" t="s">
        <v>499</v>
      </c>
      <c r="C56" s="234"/>
      <c r="D56" s="296"/>
      <c r="E56" s="126"/>
      <c r="F56" s="127"/>
      <c r="G56" s="127"/>
      <c r="H56" s="332"/>
    </row>
    <row r="57" spans="1:8" ht="15.75">
      <c r="A57" s="132" t="s">
        <v>93</v>
      </c>
      <c r="B57" s="253" t="s">
        <v>187</v>
      </c>
      <c r="C57" s="234"/>
      <c r="D57" s="296"/>
      <c r="E57" s="126"/>
      <c r="F57" s="127"/>
      <c r="G57" s="127"/>
      <c r="H57" s="332"/>
    </row>
    <row r="58" spans="1:8" ht="15.75">
      <c r="A58" s="132" t="s">
        <v>93</v>
      </c>
      <c r="B58" s="253" t="s">
        <v>188</v>
      </c>
      <c r="C58" s="234"/>
      <c r="D58" s="296"/>
      <c r="E58" s="126"/>
      <c r="F58" s="127"/>
      <c r="G58" s="127"/>
      <c r="H58" s="332"/>
    </row>
    <row r="59" spans="1:8" ht="15.75" hidden="1">
      <c r="A59" s="129"/>
      <c r="B59" s="39" t="s">
        <v>500</v>
      </c>
      <c r="C59" s="234"/>
      <c r="D59" s="296"/>
      <c r="E59" s="126"/>
      <c r="F59" s="127"/>
      <c r="G59" s="127"/>
      <c r="H59" s="332"/>
    </row>
    <row r="60" spans="1:8" ht="15.75">
      <c r="A60" s="132" t="s">
        <v>93</v>
      </c>
      <c r="B60" s="253" t="s">
        <v>642</v>
      </c>
      <c r="C60" s="234">
        <v>4650</v>
      </c>
      <c r="D60" s="296"/>
      <c r="E60" s="126"/>
      <c r="F60" s="127"/>
      <c r="G60" s="127"/>
      <c r="H60" s="332"/>
    </row>
    <row r="61" spans="1:8" ht="15.75" hidden="1">
      <c r="A61" s="132" t="s">
        <v>93</v>
      </c>
      <c r="B61" s="253" t="s">
        <v>191</v>
      </c>
      <c r="C61" s="234"/>
      <c r="D61" s="296"/>
      <c r="E61" s="126"/>
      <c r="F61" s="127"/>
      <c r="G61" s="127"/>
      <c r="H61" s="332"/>
    </row>
    <row r="62" spans="1:8" ht="15.75" hidden="1">
      <c r="A62" s="129"/>
      <c r="B62" s="39" t="s">
        <v>501</v>
      </c>
      <c r="C62" s="234"/>
      <c r="D62" s="296"/>
      <c r="E62" s="126"/>
      <c r="F62" s="127"/>
      <c r="G62" s="127"/>
      <c r="H62" s="332"/>
    </row>
    <row r="63" spans="1:8" ht="15.75">
      <c r="A63" s="132" t="s">
        <v>93</v>
      </c>
      <c r="B63" s="253" t="s">
        <v>193</v>
      </c>
      <c r="C63" s="234"/>
      <c r="D63" s="296"/>
      <c r="E63" s="126"/>
      <c r="F63" s="127"/>
      <c r="G63" s="127"/>
      <c r="H63" s="332"/>
    </row>
    <row r="64" spans="1:8" ht="15.75">
      <c r="A64" s="132" t="s">
        <v>93</v>
      </c>
      <c r="B64" s="253" t="s">
        <v>194</v>
      </c>
      <c r="C64" s="234"/>
      <c r="D64" s="296"/>
      <c r="E64" s="126"/>
      <c r="F64" s="127"/>
      <c r="G64" s="127"/>
      <c r="H64" s="332"/>
    </row>
    <row r="65" spans="1:8" ht="15.75" hidden="1">
      <c r="A65" s="132"/>
      <c r="B65" s="253" t="s">
        <v>195</v>
      </c>
      <c r="C65" s="234"/>
      <c r="D65" s="296"/>
      <c r="E65" s="126"/>
      <c r="F65" s="127"/>
      <c r="G65" s="127"/>
      <c r="H65" s="332"/>
    </row>
    <row r="66" spans="1:8" ht="15.75">
      <c r="A66" s="132"/>
      <c r="B66" s="253" t="s">
        <v>196</v>
      </c>
      <c r="C66" s="234"/>
      <c r="D66" s="296"/>
      <c r="E66" s="126"/>
      <c r="F66" s="127"/>
      <c r="G66" s="127"/>
      <c r="H66" s="332"/>
    </row>
    <row r="67" spans="1:8" ht="15.75" hidden="1">
      <c r="A67" s="129"/>
      <c r="B67" s="39" t="s">
        <v>502</v>
      </c>
      <c r="C67" s="234"/>
      <c r="D67" s="296"/>
      <c r="E67" s="126"/>
      <c r="F67" s="127"/>
      <c r="G67" s="127"/>
      <c r="H67" s="332"/>
    </row>
    <row r="68" spans="1:8" ht="15.75" hidden="1">
      <c r="A68" s="132" t="s">
        <v>93</v>
      </c>
      <c r="B68" s="253" t="s">
        <v>198</v>
      </c>
      <c r="C68" s="234"/>
      <c r="D68" s="296"/>
      <c r="E68" s="126"/>
      <c r="F68" s="127"/>
      <c r="G68" s="127"/>
      <c r="H68" s="332"/>
    </row>
    <row r="69" spans="1:8" ht="15.75" hidden="1">
      <c r="A69" s="132" t="s">
        <v>93</v>
      </c>
      <c r="B69" s="253" t="s">
        <v>199</v>
      </c>
      <c r="C69" s="234"/>
      <c r="D69" s="296"/>
      <c r="E69" s="126"/>
      <c r="F69" s="127"/>
      <c r="G69" s="127"/>
      <c r="H69" s="332"/>
    </row>
    <row r="70" spans="1:8" ht="15.75">
      <c r="A70" s="132"/>
      <c r="B70" s="253" t="s">
        <v>639</v>
      </c>
      <c r="C70" s="234"/>
      <c r="D70" s="296"/>
      <c r="E70" s="126"/>
      <c r="F70" s="127"/>
      <c r="G70" s="127"/>
      <c r="H70" s="332"/>
    </row>
    <row r="71" spans="1:8" ht="15.75">
      <c r="A71" s="132" t="s">
        <v>93</v>
      </c>
      <c r="B71" s="253" t="s">
        <v>634</v>
      </c>
      <c r="C71" s="234"/>
      <c r="D71" s="296"/>
      <c r="E71" s="126"/>
      <c r="F71" s="127"/>
      <c r="G71" s="127"/>
      <c r="H71" s="332"/>
    </row>
    <row r="72" spans="1:8" ht="15.75">
      <c r="A72" s="132"/>
      <c r="B72" s="253" t="s">
        <v>570</v>
      </c>
      <c r="C72" s="234"/>
      <c r="D72" s="296"/>
      <c r="E72" s="126"/>
      <c r="F72" s="127"/>
      <c r="G72" s="127"/>
      <c r="H72" s="332"/>
    </row>
    <row r="73" spans="1:8" ht="15.75" hidden="1">
      <c r="A73" s="132"/>
      <c r="B73" s="253" t="s">
        <v>201</v>
      </c>
      <c r="C73" s="234"/>
      <c r="D73" s="296"/>
      <c r="E73" s="126"/>
      <c r="F73" s="127"/>
      <c r="G73" s="127"/>
      <c r="H73" s="332"/>
    </row>
    <row r="74" spans="1:8" ht="15.75">
      <c r="A74" s="132"/>
      <c r="B74" s="253" t="s">
        <v>596</v>
      </c>
      <c r="C74" s="234"/>
      <c r="D74" s="296"/>
      <c r="E74" s="126"/>
      <c r="F74" s="127"/>
      <c r="G74" s="127"/>
      <c r="H74" s="332"/>
    </row>
    <row r="75" spans="1:8" ht="15.75">
      <c r="A75" s="132"/>
      <c r="B75" s="253" t="s">
        <v>615</v>
      </c>
      <c r="C75" s="234"/>
      <c r="D75" s="296"/>
      <c r="E75" s="126"/>
      <c r="F75" s="127"/>
      <c r="G75" s="127"/>
      <c r="H75" s="332"/>
    </row>
    <row r="76" spans="1:8" ht="15.75">
      <c r="A76" s="132"/>
      <c r="B76" s="253" t="s">
        <v>602</v>
      </c>
      <c r="C76" s="234"/>
      <c r="D76" s="296"/>
      <c r="E76" s="126"/>
      <c r="F76" s="127"/>
      <c r="G76" s="127"/>
      <c r="H76" s="332"/>
    </row>
    <row r="77" spans="1:8" ht="15.75">
      <c r="A77" s="132"/>
      <c r="B77" s="253" t="s">
        <v>606</v>
      </c>
      <c r="C77" s="234"/>
      <c r="D77" s="296"/>
      <c r="E77" s="126"/>
      <c r="F77" s="127"/>
      <c r="G77" s="127"/>
      <c r="H77" s="332"/>
    </row>
    <row r="78" spans="1:8" ht="15.75">
      <c r="A78" s="132"/>
      <c r="B78" s="253" t="s">
        <v>202</v>
      </c>
      <c r="C78" s="234"/>
      <c r="D78" s="296"/>
      <c r="E78" s="126"/>
      <c r="F78" s="127"/>
      <c r="G78" s="127"/>
      <c r="H78" s="332"/>
    </row>
    <row r="79" spans="1:8" ht="15.75" hidden="1">
      <c r="A79" s="129"/>
      <c r="B79" s="39" t="s">
        <v>503</v>
      </c>
      <c r="C79" s="234"/>
      <c r="D79" s="296"/>
      <c r="E79" s="126"/>
      <c r="F79" s="127"/>
      <c r="G79" s="127"/>
      <c r="H79" s="332"/>
    </row>
    <row r="80" spans="1:8" ht="15.75" hidden="1">
      <c r="A80" s="132" t="s">
        <v>93</v>
      </c>
      <c r="B80" s="253" t="s">
        <v>204</v>
      </c>
      <c r="C80" s="234"/>
      <c r="D80" s="296"/>
      <c r="E80" s="126"/>
      <c r="F80" s="127"/>
      <c r="G80" s="127"/>
      <c r="H80" s="332"/>
    </row>
    <row r="81" spans="1:8" ht="15.75" hidden="1">
      <c r="A81" s="132" t="s">
        <v>93</v>
      </c>
      <c r="B81" s="142" t="s">
        <v>504</v>
      </c>
      <c r="C81" s="234"/>
      <c r="D81" s="296"/>
      <c r="E81" s="126"/>
      <c r="F81" s="127"/>
      <c r="G81" s="127"/>
      <c r="H81" s="332"/>
    </row>
    <row r="82" spans="1:8" ht="15.75" hidden="1">
      <c r="A82" s="129"/>
      <c r="B82" s="39" t="s">
        <v>505</v>
      </c>
      <c r="C82" s="234"/>
      <c r="D82" s="296"/>
      <c r="E82" s="126"/>
      <c r="F82" s="127"/>
      <c r="G82" s="127"/>
      <c r="H82" s="332"/>
    </row>
    <row r="83" spans="1:8" ht="15.75">
      <c r="A83" s="129"/>
      <c r="B83" s="19" t="s">
        <v>206</v>
      </c>
      <c r="C83" s="234"/>
      <c r="D83" s="297"/>
      <c r="E83" s="240"/>
      <c r="F83" s="127"/>
      <c r="G83" s="127"/>
      <c r="H83" s="332"/>
    </row>
    <row r="84" spans="1:8" ht="15.75">
      <c r="A84" s="129"/>
      <c r="B84" s="59" t="s">
        <v>481</v>
      </c>
      <c r="C84" s="234"/>
      <c r="D84" s="297"/>
      <c r="E84" s="240"/>
      <c r="F84" s="127"/>
      <c r="G84" s="127"/>
      <c r="H84" s="332"/>
    </row>
    <row r="85" spans="1:8" ht="15.75">
      <c r="A85" s="132" t="s">
        <v>93</v>
      </c>
      <c r="B85" s="253" t="s">
        <v>207</v>
      </c>
      <c r="C85" s="234"/>
      <c r="D85" s="296"/>
      <c r="E85" s="126"/>
      <c r="F85" s="127"/>
      <c r="G85" s="127"/>
      <c r="H85" s="332"/>
    </row>
    <row r="86" spans="1:8" ht="15.75" hidden="1">
      <c r="A86" s="132"/>
      <c r="B86" s="253" t="s">
        <v>473</v>
      </c>
      <c r="C86" s="234"/>
      <c r="D86" s="296"/>
      <c r="E86" s="126"/>
      <c r="F86" s="127"/>
      <c r="G86" s="127"/>
      <c r="H86" s="332"/>
    </row>
    <row r="87" spans="1:8" ht="15.75" hidden="1">
      <c r="A87" s="132" t="s">
        <v>93</v>
      </c>
      <c r="B87" s="253" t="s">
        <v>208</v>
      </c>
      <c r="C87" s="234"/>
      <c r="D87" s="296"/>
      <c r="E87" s="126"/>
      <c r="F87" s="127"/>
      <c r="G87" s="127"/>
      <c r="H87" s="332"/>
    </row>
    <row r="88" spans="1:8" ht="15.75" hidden="1">
      <c r="A88" s="132" t="s">
        <v>93</v>
      </c>
      <c r="B88" s="253" t="s">
        <v>209</v>
      </c>
      <c r="C88" s="234"/>
      <c r="D88" s="296"/>
      <c r="E88" s="126"/>
      <c r="F88" s="127"/>
      <c r="G88" s="127"/>
      <c r="H88" s="332"/>
    </row>
    <row r="89" spans="1:8" ht="15.75" hidden="1">
      <c r="A89" s="132" t="s">
        <v>93</v>
      </c>
      <c r="B89" s="253" t="s">
        <v>210</v>
      </c>
      <c r="C89" s="234"/>
      <c r="D89" s="296"/>
      <c r="E89" s="126"/>
      <c r="F89" s="127"/>
      <c r="G89" s="127"/>
      <c r="H89" s="332"/>
    </row>
    <row r="90" spans="1:8" ht="15.75" hidden="1">
      <c r="A90" s="132"/>
      <c r="B90" s="89" t="s">
        <v>474</v>
      </c>
      <c r="C90" s="234"/>
      <c r="D90" s="296"/>
      <c r="E90" s="126"/>
      <c r="F90" s="127"/>
      <c r="G90" s="127"/>
      <c r="H90" s="332"/>
    </row>
    <row r="91" spans="1:8" ht="15.75" hidden="1">
      <c r="A91" s="132" t="s">
        <v>93</v>
      </c>
      <c r="B91" s="253" t="s">
        <v>211</v>
      </c>
      <c r="C91" s="234"/>
      <c r="D91" s="296"/>
      <c r="E91" s="126"/>
      <c r="F91" s="127"/>
      <c r="G91" s="127"/>
      <c r="H91" s="332"/>
    </row>
    <row r="92" spans="1:8" ht="15.75">
      <c r="A92" s="132" t="s">
        <v>93</v>
      </c>
      <c r="B92" s="253" t="s">
        <v>506</v>
      </c>
      <c r="C92" s="234"/>
      <c r="D92" s="296"/>
      <c r="E92" s="126"/>
      <c r="F92" s="127"/>
      <c r="G92" s="127"/>
      <c r="H92" s="332"/>
    </row>
    <row r="93" spans="1:8" ht="15.75" hidden="1">
      <c r="A93" s="132"/>
      <c r="B93" s="253" t="s">
        <v>506</v>
      </c>
      <c r="C93" s="234"/>
      <c r="D93" s="296"/>
      <c r="E93" s="126"/>
      <c r="F93" s="127"/>
      <c r="G93" s="127"/>
      <c r="H93" s="332"/>
    </row>
    <row r="94" spans="1:8" ht="15.75" hidden="1">
      <c r="A94" s="132"/>
      <c r="B94" s="253" t="s">
        <v>506</v>
      </c>
      <c r="C94" s="234"/>
      <c r="D94" s="296"/>
      <c r="E94" s="126"/>
      <c r="F94" s="127"/>
      <c r="G94" s="127"/>
      <c r="H94" s="332"/>
    </row>
    <row r="95" spans="1:8" ht="15.75" hidden="1">
      <c r="A95" s="132"/>
      <c r="B95" s="253" t="s">
        <v>506</v>
      </c>
      <c r="C95" s="234"/>
      <c r="D95" s="296"/>
      <c r="E95" s="126"/>
      <c r="F95" s="127"/>
      <c r="G95" s="127"/>
      <c r="H95" s="332"/>
    </row>
    <row r="96" spans="1:8" ht="15.75">
      <c r="A96" s="132"/>
      <c r="B96" s="253" t="s">
        <v>625</v>
      </c>
      <c r="C96" s="234"/>
      <c r="D96" s="296"/>
      <c r="E96" s="126"/>
      <c r="F96" s="127"/>
      <c r="G96" s="127"/>
      <c r="H96" s="332"/>
    </row>
    <row r="97" spans="1:8" ht="15.75">
      <c r="A97" s="132"/>
      <c r="B97" s="253" t="s">
        <v>607</v>
      </c>
      <c r="C97" s="234"/>
      <c r="D97" s="296"/>
      <c r="E97" s="126"/>
      <c r="F97" s="127"/>
      <c r="G97" s="127"/>
      <c r="H97" s="332"/>
    </row>
    <row r="98" spans="1:8" ht="15.75">
      <c r="A98" s="132"/>
      <c r="B98" s="253" t="s">
        <v>605</v>
      </c>
      <c r="C98" s="234"/>
      <c r="D98" s="296"/>
      <c r="E98" s="126"/>
      <c r="F98" s="127"/>
      <c r="G98" s="127"/>
      <c r="H98" s="332"/>
    </row>
    <row r="99" spans="1:8" ht="15.75">
      <c r="A99" s="132"/>
      <c r="B99" s="253" t="s">
        <v>631</v>
      </c>
      <c r="C99" s="234"/>
      <c r="D99" s="296"/>
      <c r="E99" s="126"/>
      <c r="F99" s="127"/>
      <c r="G99" s="127"/>
      <c r="H99" s="332"/>
    </row>
    <row r="100" spans="1:8" ht="15.75">
      <c r="A100" s="132"/>
      <c r="B100" s="59" t="s">
        <v>603</v>
      </c>
      <c r="C100" s="234">
        <v>14095.01</v>
      </c>
      <c r="D100" s="296"/>
      <c r="E100" s="126"/>
      <c r="F100" s="127"/>
      <c r="G100" s="127"/>
      <c r="H100" s="332"/>
    </row>
    <row r="101" spans="1:8" ht="15.75">
      <c r="A101" s="132"/>
      <c r="B101" s="59" t="s">
        <v>616</v>
      </c>
      <c r="C101" s="234"/>
      <c r="D101" s="296"/>
      <c r="E101" s="126"/>
      <c r="F101" s="127"/>
      <c r="G101" s="127"/>
      <c r="H101" s="332"/>
    </row>
    <row r="102" spans="1:8" ht="15.75">
      <c r="A102" s="132"/>
      <c r="B102" s="253" t="s">
        <v>610</v>
      </c>
      <c r="C102" s="234"/>
      <c r="D102" s="296"/>
      <c r="E102" s="126"/>
      <c r="F102" s="127"/>
      <c r="G102" s="127"/>
      <c r="H102" s="332"/>
    </row>
    <row r="103" spans="1:8" ht="15.75" hidden="1">
      <c r="A103" s="129"/>
      <c r="B103" s="39" t="s">
        <v>507</v>
      </c>
      <c r="C103" s="234"/>
      <c r="D103" s="296"/>
      <c r="E103" s="126"/>
      <c r="F103" s="127"/>
      <c r="G103" s="127"/>
      <c r="H103" s="332"/>
    </row>
    <row r="104" spans="1:8" ht="15.75" hidden="1">
      <c r="A104" s="132" t="s">
        <v>93</v>
      </c>
      <c r="B104" s="253" t="s">
        <v>291</v>
      </c>
      <c r="C104" s="234"/>
      <c r="D104" s="296"/>
      <c r="E104" s="126"/>
      <c r="F104" s="127"/>
      <c r="G104" s="127"/>
      <c r="H104" s="332"/>
    </row>
    <row r="105" spans="1:8" ht="15.75" hidden="1">
      <c r="A105" s="132" t="s">
        <v>93</v>
      </c>
      <c r="B105" s="253" t="s">
        <v>215</v>
      </c>
      <c r="C105" s="234"/>
      <c r="D105" s="296"/>
      <c r="E105" s="126"/>
      <c r="F105" s="127"/>
      <c r="G105" s="127"/>
      <c r="H105" s="332"/>
    </row>
    <row r="106" spans="1:8" ht="15.75">
      <c r="A106" s="132"/>
      <c r="B106" s="253" t="s">
        <v>620</v>
      </c>
      <c r="C106" s="234"/>
      <c r="D106" s="296"/>
      <c r="E106" s="126"/>
      <c r="F106" s="127"/>
      <c r="G106" s="127"/>
      <c r="H106" s="332"/>
    </row>
    <row r="107" spans="1:8" ht="15.75">
      <c r="A107" s="132" t="s">
        <v>93</v>
      </c>
      <c r="B107" s="253" t="s">
        <v>216</v>
      </c>
      <c r="C107" s="234"/>
      <c r="D107" s="296"/>
      <c r="E107" s="126"/>
      <c r="F107" s="127"/>
      <c r="G107" s="127"/>
      <c r="H107" s="332"/>
    </row>
    <row r="108" spans="1:8" ht="15.75" hidden="1">
      <c r="A108" s="132" t="s">
        <v>93</v>
      </c>
      <c r="B108" s="253" t="s">
        <v>217</v>
      </c>
      <c r="C108" s="234"/>
      <c r="D108" s="296"/>
      <c r="E108" s="126"/>
      <c r="F108" s="127"/>
      <c r="G108" s="127"/>
      <c r="H108" s="332"/>
    </row>
    <row r="109" spans="1:8" ht="15.75" hidden="1">
      <c r="A109" s="132" t="s">
        <v>93</v>
      </c>
      <c r="B109" s="253" t="s">
        <v>218</v>
      </c>
      <c r="C109" s="234"/>
      <c r="D109" s="296"/>
      <c r="E109" s="126"/>
      <c r="F109" s="127"/>
      <c r="G109" s="127"/>
      <c r="H109" s="333"/>
    </row>
    <row r="110" spans="1:8" ht="15.75" hidden="1">
      <c r="A110" s="132" t="s">
        <v>93</v>
      </c>
      <c r="B110" s="253" t="s">
        <v>219</v>
      </c>
      <c r="C110" s="234"/>
      <c r="D110" s="296"/>
      <c r="E110" s="126"/>
      <c r="F110" s="127"/>
      <c r="G110" s="127"/>
      <c r="H110" s="332"/>
    </row>
    <row r="111" spans="1:8" ht="15.75">
      <c r="A111" s="132"/>
      <c r="B111" s="253" t="s">
        <v>218</v>
      </c>
      <c r="C111" s="234"/>
      <c r="D111" s="361"/>
      <c r="E111" s="126"/>
      <c r="F111" s="127"/>
      <c r="G111" s="127"/>
      <c r="H111" s="332"/>
    </row>
    <row r="112" spans="1:8" ht="15.75">
      <c r="A112" s="132"/>
      <c r="B112" s="253" t="s">
        <v>578</v>
      </c>
      <c r="C112" s="234"/>
      <c r="D112" s="296"/>
      <c r="E112" s="126"/>
      <c r="F112" s="127"/>
      <c r="G112" s="127"/>
      <c r="H112" s="332"/>
    </row>
    <row r="113" spans="1:8" ht="15.75">
      <c r="A113" s="132"/>
      <c r="B113" s="249" t="s">
        <v>475</v>
      </c>
      <c r="C113" s="234"/>
      <c r="D113" s="296"/>
      <c r="E113" s="126"/>
      <c r="F113" s="127"/>
      <c r="G113" s="127"/>
      <c r="H113" s="332"/>
    </row>
    <row r="114" spans="1:8" ht="15.75">
      <c r="A114" s="132" t="s">
        <v>93</v>
      </c>
      <c r="B114" s="253" t="s">
        <v>221</v>
      </c>
      <c r="C114" s="234"/>
      <c r="D114" s="296"/>
      <c r="E114" s="126"/>
      <c r="F114" s="127"/>
      <c r="G114" s="127"/>
      <c r="H114" s="333"/>
    </row>
    <row r="115" spans="1:8" ht="15.75" hidden="1">
      <c r="A115" s="132"/>
      <c r="B115" s="253" t="s">
        <v>222</v>
      </c>
      <c r="C115" s="290"/>
      <c r="D115" s="296"/>
      <c r="E115" s="126"/>
      <c r="F115" s="127"/>
      <c r="G115" s="127"/>
      <c r="H115" s="333"/>
    </row>
    <row r="116" spans="1:8" ht="15.75">
      <c r="A116" s="132" t="s">
        <v>93</v>
      </c>
      <c r="B116" s="253" t="s">
        <v>636</v>
      </c>
      <c r="C116" s="234"/>
      <c r="D116" s="296"/>
      <c r="E116" s="126"/>
      <c r="F116" s="127"/>
      <c r="G116" s="127"/>
      <c r="H116" s="333"/>
    </row>
    <row r="117" spans="1:8" ht="15.75">
      <c r="A117" s="132"/>
      <c r="B117" s="253" t="s">
        <v>604</v>
      </c>
      <c r="C117" s="234"/>
      <c r="D117" s="296"/>
      <c r="E117" s="126"/>
      <c r="F117" s="127"/>
      <c r="G117" s="127"/>
      <c r="H117" s="333"/>
    </row>
    <row r="118" spans="1:8" ht="15.75">
      <c r="A118" s="132" t="s">
        <v>93</v>
      </c>
      <c r="B118" s="253" t="s">
        <v>224</v>
      </c>
      <c r="C118" s="234">
        <v>26452.65</v>
      </c>
      <c r="D118" s="296"/>
      <c r="E118" s="126"/>
      <c r="F118" s="127"/>
      <c r="G118" s="127"/>
      <c r="H118" s="332"/>
    </row>
    <row r="119" spans="1:8" ht="15.75">
      <c r="A119" s="132" t="s">
        <v>93</v>
      </c>
      <c r="B119" s="253" t="s">
        <v>522</v>
      </c>
      <c r="C119" s="234">
        <v>153734.46</v>
      </c>
      <c r="D119" s="296"/>
      <c r="E119" s="126"/>
      <c r="F119" s="127"/>
      <c r="G119" s="127"/>
      <c r="H119" s="333"/>
    </row>
    <row r="120" spans="1:8" ht="15.75" hidden="1">
      <c r="A120" s="132" t="s">
        <v>93</v>
      </c>
      <c r="B120" s="253" t="s">
        <v>226</v>
      </c>
      <c r="C120" s="290"/>
      <c r="D120" s="296"/>
      <c r="E120" s="126"/>
      <c r="F120" s="127"/>
      <c r="G120" s="127"/>
      <c r="H120" s="333"/>
    </row>
    <row r="121" spans="1:8" ht="15.75" hidden="1">
      <c r="A121" s="132" t="s">
        <v>93</v>
      </c>
      <c r="B121" s="253" t="s">
        <v>227</v>
      </c>
      <c r="C121" s="290"/>
      <c r="D121" s="296"/>
      <c r="E121" s="126"/>
      <c r="F121" s="127"/>
      <c r="G121" s="127"/>
      <c r="H121" s="333"/>
    </row>
    <row r="122" spans="1:8" ht="15.75" hidden="1">
      <c r="A122" s="129"/>
      <c r="B122" s="39" t="s">
        <v>508</v>
      </c>
      <c r="C122" s="290"/>
      <c r="D122" s="296"/>
      <c r="E122" s="126"/>
      <c r="F122" s="127"/>
      <c r="G122" s="127"/>
      <c r="H122" s="333"/>
    </row>
    <row r="123" spans="1:8" ht="15.75" hidden="1">
      <c r="A123" s="129"/>
      <c r="B123" s="39" t="s">
        <v>509</v>
      </c>
      <c r="C123" s="290"/>
      <c r="D123" s="296"/>
      <c r="E123" s="126"/>
      <c r="F123" s="127"/>
      <c r="G123" s="127"/>
      <c r="H123" s="333"/>
    </row>
    <row r="124" spans="1:8" ht="15.75">
      <c r="A124" s="132" t="s">
        <v>88</v>
      </c>
      <c r="B124" s="251" t="s">
        <v>230</v>
      </c>
      <c r="C124" s="234">
        <v>570871.49</v>
      </c>
      <c r="D124" s="296"/>
      <c r="E124" s="126"/>
      <c r="F124" s="127"/>
      <c r="G124" s="127"/>
      <c r="H124" s="333"/>
    </row>
    <row r="125" spans="1:8" ht="15.75" hidden="1">
      <c r="A125" s="132" t="s">
        <v>90</v>
      </c>
      <c r="B125" s="251" t="s">
        <v>231</v>
      </c>
      <c r="C125" s="290"/>
      <c r="D125" s="296"/>
      <c r="E125" s="126"/>
      <c r="F125" s="127"/>
      <c r="G125" s="127"/>
      <c r="H125" s="332"/>
    </row>
    <row r="126" spans="1:8" ht="15.75" hidden="1">
      <c r="A126" s="129"/>
      <c r="B126" s="39" t="s">
        <v>510</v>
      </c>
      <c r="C126" s="290"/>
      <c r="D126" s="296"/>
      <c r="E126" s="126"/>
      <c r="F126" s="127"/>
      <c r="G126" s="127"/>
      <c r="H126" s="332"/>
    </row>
    <row r="127" spans="1:8" ht="15.75" hidden="1">
      <c r="A127" s="132" t="s">
        <v>90</v>
      </c>
      <c r="B127" s="251" t="s">
        <v>233</v>
      </c>
      <c r="C127" s="290"/>
      <c r="D127" s="296"/>
      <c r="E127" s="126"/>
      <c r="F127" s="127"/>
      <c r="G127" s="127"/>
      <c r="H127" s="333"/>
    </row>
    <row r="128" spans="1:8" ht="15.75">
      <c r="A128" s="132"/>
      <c r="B128" s="251" t="s">
        <v>589</v>
      </c>
      <c r="C128" s="290"/>
      <c r="D128" s="296"/>
      <c r="E128" s="126"/>
      <c r="F128" s="127"/>
      <c r="G128" s="127"/>
      <c r="H128" s="332"/>
    </row>
    <row r="129" spans="1:8" ht="15.75">
      <c r="A129" s="132"/>
      <c r="B129" s="251" t="s">
        <v>590</v>
      </c>
      <c r="C129" s="290"/>
      <c r="D129" s="296"/>
      <c r="E129" s="126"/>
      <c r="F129" s="127"/>
      <c r="G129" s="127"/>
      <c r="H129" s="332"/>
    </row>
    <row r="130" spans="1:8" ht="15.75">
      <c r="A130" s="132"/>
      <c r="B130" s="251" t="s">
        <v>609</v>
      </c>
      <c r="C130" s="290"/>
      <c r="D130" s="296"/>
      <c r="E130" s="126"/>
      <c r="F130" s="127"/>
      <c r="G130" s="127"/>
      <c r="H130" s="333"/>
    </row>
    <row r="131" spans="1:8" ht="15.75">
      <c r="A131" s="132" t="s">
        <v>90</v>
      </c>
      <c r="B131" s="251" t="s">
        <v>234</v>
      </c>
      <c r="C131" s="234"/>
      <c r="D131" s="296"/>
      <c r="E131" s="126"/>
      <c r="F131" s="127"/>
      <c r="G131" s="127"/>
      <c r="H131" s="332"/>
    </row>
    <row r="132" spans="1:8" ht="15.75">
      <c r="A132" s="132" t="s">
        <v>88</v>
      </c>
      <c r="B132" s="251" t="s">
        <v>235</v>
      </c>
      <c r="C132" s="234"/>
      <c r="D132" s="296"/>
      <c r="E132" s="126"/>
      <c r="F132" s="127"/>
      <c r="G132" s="127"/>
      <c r="H132" s="333"/>
    </row>
    <row r="133" spans="1:8" ht="15.75" hidden="1">
      <c r="A133" s="129"/>
      <c r="B133" s="39" t="s">
        <v>511</v>
      </c>
      <c r="C133" s="290"/>
      <c r="D133" s="296"/>
      <c r="E133" s="126"/>
      <c r="F133" s="127"/>
      <c r="G133" s="127"/>
      <c r="H133" s="333"/>
    </row>
    <row r="134" spans="1:8" ht="15.75">
      <c r="A134" s="132" t="s">
        <v>90</v>
      </c>
      <c r="B134" s="251" t="s">
        <v>643</v>
      </c>
      <c r="C134" s="234"/>
      <c r="D134" s="296"/>
      <c r="E134" s="126"/>
      <c r="F134" s="127"/>
      <c r="G134" s="127"/>
      <c r="H134" s="333"/>
    </row>
    <row r="135" spans="1:8" ht="15.75">
      <c r="A135" s="132" t="s">
        <v>90</v>
      </c>
      <c r="B135" s="251" t="s">
        <v>632</v>
      </c>
      <c r="C135" s="234">
        <v>11811.2</v>
      </c>
      <c r="D135" s="296"/>
      <c r="E135" s="126"/>
      <c r="F135" s="127"/>
      <c r="G135" s="127"/>
      <c r="H135" s="332"/>
    </row>
    <row r="136" spans="1:8" ht="15.75" hidden="1">
      <c r="A136" s="132" t="s">
        <v>90</v>
      </c>
      <c r="B136" s="251" t="s">
        <v>239</v>
      </c>
      <c r="C136" s="290"/>
      <c r="D136" s="296"/>
      <c r="E136" s="126"/>
      <c r="F136" s="127"/>
      <c r="G136" s="127"/>
      <c r="H136" s="333"/>
    </row>
    <row r="137" spans="1:8" ht="15.75">
      <c r="A137" s="132" t="s">
        <v>88</v>
      </c>
      <c r="B137" s="251" t="s">
        <v>240</v>
      </c>
      <c r="C137" s="234">
        <v>1765563.3</v>
      </c>
      <c r="D137" s="296"/>
      <c r="E137" s="126"/>
      <c r="F137" s="127"/>
      <c r="G137" s="127"/>
      <c r="H137" s="333"/>
    </row>
    <row r="138" spans="1:8" ht="15.75" hidden="1">
      <c r="A138" s="129"/>
      <c r="B138" s="39" t="s">
        <v>512</v>
      </c>
      <c r="C138" s="290"/>
      <c r="D138" s="296"/>
      <c r="E138" s="126"/>
      <c r="F138" s="127"/>
      <c r="G138" s="127"/>
      <c r="H138" s="333"/>
    </row>
    <row r="139" spans="1:8" ht="15.75" hidden="1">
      <c r="A139" s="132" t="s">
        <v>90</v>
      </c>
      <c r="B139" s="251" t="s">
        <v>242</v>
      </c>
      <c r="C139" s="290"/>
      <c r="D139" s="296"/>
      <c r="E139" s="126"/>
      <c r="F139" s="127"/>
      <c r="G139" s="127"/>
      <c r="H139" s="333"/>
    </row>
    <row r="140" spans="1:8" ht="13.5" customHeight="1">
      <c r="A140" s="132" t="s">
        <v>90</v>
      </c>
      <c r="B140" s="251" t="s">
        <v>243</v>
      </c>
      <c r="C140" s="290"/>
      <c r="D140" s="296"/>
      <c r="E140" s="126"/>
      <c r="F140" s="127"/>
      <c r="G140" s="127"/>
      <c r="H140" s="333"/>
    </row>
    <row r="141" spans="1:8" ht="15.75">
      <c r="A141" s="132" t="s">
        <v>90</v>
      </c>
      <c r="B141" s="251" t="s">
        <v>244</v>
      </c>
      <c r="C141" s="234"/>
      <c r="D141" s="296"/>
      <c r="E141" s="126"/>
      <c r="F141" s="127"/>
      <c r="G141" s="127"/>
      <c r="H141" s="333"/>
    </row>
    <row r="142" spans="1:8" ht="15.75" hidden="1">
      <c r="A142" s="132" t="s">
        <v>90</v>
      </c>
      <c r="B142" s="251" t="s">
        <v>245</v>
      </c>
      <c r="C142" s="290"/>
      <c r="D142" s="296"/>
      <c r="E142" s="126"/>
      <c r="F142" s="127"/>
      <c r="G142" s="127"/>
      <c r="H142" s="333"/>
    </row>
    <row r="143" spans="1:8" ht="15.75" hidden="1">
      <c r="A143" s="132" t="s">
        <v>90</v>
      </c>
      <c r="B143" s="251" t="s">
        <v>246</v>
      </c>
      <c r="C143" s="290"/>
      <c r="D143" s="296"/>
      <c r="E143" s="126"/>
      <c r="F143" s="127"/>
      <c r="G143" s="127"/>
      <c r="H143" s="333"/>
    </row>
    <row r="144" spans="1:8" ht="15.75" hidden="1">
      <c r="A144" s="129"/>
      <c r="B144" s="39" t="s">
        <v>513</v>
      </c>
      <c r="C144" s="290"/>
      <c r="D144" s="296"/>
      <c r="E144" s="126"/>
      <c r="F144" s="127"/>
      <c r="G144" s="127"/>
      <c r="H144" s="333"/>
    </row>
    <row r="145" spans="1:8" ht="15.75" hidden="1">
      <c r="A145" s="132" t="s">
        <v>90</v>
      </c>
      <c r="B145" s="251" t="s">
        <v>248</v>
      </c>
      <c r="C145" s="290"/>
      <c r="D145" s="296"/>
      <c r="E145" s="126"/>
      <c r="F145" s="127"/>
      <c r="G145" s="127"/>
      <c r="H145" s="333"/>
    </row>
    <row r="146" spans="1:8" ht="15.75" hidden="1">
      <c r="A146" s="132" t="s">
        <v>90</v>
      </c>
      <c r="B146" s="251" t="s">
        <v>249</v>
      </c>
      <c r="C146" s="290"/>
      <c r="D146" s="296"/>
      <c r="E146" s="126"/>
      <c r="F146" s="127"/>
      <c r="G146" s="127"/>
      <c r="H146" s="333"/>
    </row>
    <row r="147" spans="1:8" ht="15.75" hidden="1">
      <c r="A147" s="132"/>
      <c r="B147" s="251" t="s">
        <v>476</v>
      </c>
      <c r="C147" s="290"/>
      <c r="D147" s="296"/>
      <c r="E147" s="126"/>
      <c r="F147" s="127"/>
      <c r="G147" s="127"/>
      <c r="H147" s="332"/>
    </row>
    <row r="148" spans="1:8" ht="15.75" hidden="1">
      <c r="A148" s="132" t="s">
        <v>90</v>
      </c>
      <c r="B148" s="251" t="s">
        <v>250</v>
      </c>
      <c r="C148" s="290"/>
      <c r="D148" s="296"/>
      <c r="E148" s="126"/>
      <c r="F148" s="127"/>
      <c r="G148" s="127"/>
      <c r="H148" s="333"/>
    </row>
    <row r="149" spans="1:8" ht="15.75" hidden="1">
      <c r="A149" s="132" t="s">
        <v>90</v>
      </c>
      <c r="B149" s="251" t="s">
        <v>251</v>
      </c>
      <c r="C149" s="290"/>
      <c r="D149" s="296"/>
      <c r="E149" s="126"/>
      <c r="F149" s="127"/>
      <c r="G149" s="127"/>
      <c r="H149" s="333"/>
    </row>
    <row r="150" spans="1:8" ht="15.75" hidden="1">
      <c r="A150" s="132" t="s">
        <v>90</v>
      </c>
      <c r="B150" s="251" t="s">
        <v>252</v>
      </c>
      <c r="C150" s="290"/>
      <c r="D150" s="296"/>
      <c r="E150" s="126"/>
      <c r="F150" s="127"/>
      <c r="G150" s="127"/>
      <c r="H150" s="333"/>
    </row>
    <row r="151" spans="1:8" ht="15.75" hidden="1">
      <c r="A151" s="132" t="s">
        <v>90</v>
      </c>
      <c r="B151" s="251" t="s">
        <v>253</v>
      </c>
      <c r="C151" s="290"/>
      <c r="D151" s="296"/>
      <c r="E151" s="126"/>
      <c r="F151" s="127"/>
      <c r="G151" s="127"/>
      <c r="H151" s="333"/>
    </row>
    <row r="152" spans="1:8" ht="15.75">
      <c r="A152" s="132"/>
      <c r="B152" s="251" t="s">
        <v>569</v>
      </c>
      <c r="C152" s="290"/>
      <c r="D152" s="296"/>
      <c r="E152" s="126"/>
      <c r="F152" s="127"/>
      <c r="G152" s="127"/>
      <c r="H152" s="333"/>
    </row>
    <row r="153" spans="1:8" ht="15.75">
      <c r="A153" s="132"/>
      <c r="B153" s="59" t="s">
        <v>482</v>
      </c>
      <c r="C153" s="234"/>
      <c r="D153" s="296"/>
      <c r="E153" s="126"/>
      <c r="F153" s="127"/>
      <c r="G153" s="127"/>
      <c r="H153" s="333"/>
    </row>
    <row r="154" spans="1:8" ht="15.75" hidden="1">
      <c r="A154" s="132" t="s">
        <v>90</v>
      </c>
      <c r="B154" s="251" t="s">
        <v>254</v>
      </c>
      <c r="C154" s="290"/>
      <c r="D154" s="296"/>
      <c r="E154" s="126"/>
      <c r="F154" s="127"/>
      <c r="G154" s="127"/>
      <c r="H154" s="332"/>
    </row>
    <row r="155" spans="1:8" ht="15.75" hidden="1">
      <c r="A155" s="132" t="s">
        <v>90</v>
      </c>
      <c r="B155" s="251" t="s">
        <v>255</v>
      </c>
      <c r="C155" s="290"/>
      <c r="D155" s="296"/>
      <c r="E155" s="126"/>
      <c r="F155" s="127"/>
      <c r="G155" s="127"/>
      <c r="H155" s="332"/>
    </row>
    <row r="156" spans="1:8" ht="15.75" hidden="1">
      <c r="A156" s="132" t="s">
        <v>90</v>
      </c>
      <c r="B156" s="251" t="s">
        <v>256</v>
      </c>
      <c r="C156" s="290"/>
      <c r="D156" s="296"/>
      <c r="E156" s="126"/>
      <c r="F156" s="127"/>
      <c r="G156" s="127"/>
      <c r="H156" s="332"/>
    </row>
    <row r="157" spans="1:8" ht="15.75" hidden="1">
      <c r="A157" s="132" t="s">
        <v>90</v>
      </c>
      <c r="B157" s="251" t="s">
        <v>257</v>
      </c>
      <c r="C157" s="290"/>
      <c r="D157" s="296"/>
      <c r="E157" s="126"/>
      <c r="F157" s="127"/>
      <c r="G157" s="127"/>
      <c r="H157" s="332"/>
    </row>
    <row r="158" spans="1:8" ht="15.75" hidden="1">
      <c r="A158" s="129"/>
      <c r="B158" s="39" t="s">
        <v>514</v>
      </c>
      <c r="C158" s="290"/>
      <c r="D158" s="296"/>
      <c r="E158" s="126"/>
      <c r="F158" s="127"/>
      <c r="G158" s="127"/>
      <c r="H158" s="333"/>
    </row>
    <row r="159" spans="1:8" ht="15.75" hidden="1">
      <c r="A159" s="129"/>
      <c r="B159" s="19" t="s">
        <v>259</v>
      </c>
      <c r="C159" s="290"/>
      <c r="D159" s="297"/>
      <c r="E159" s="240"/>
      <c r="F159" s="127"/>
      <c r="G159" s="127"/>
      <c r="H159" s="333"/>
    </row>
    <row r="160" spans="1:8" ht="15.75">
      <c r="A160" s="132" t="s">
        <v>90</v>
      </c>
      <c r="B160" s="251" t="s">
        <v>260</v>
      </c>
      <c r="C160" s="234"/>
      <c r="D160" s="296"/>
      <c r="E160" s="126"/>
      <c r="F160" s="127"/>
      <c r="G160" s="127"/>
      <c r="H160" s="332"/>
    </row>
    <row r="161" spans="1:9" ht="15.75">
      <c r="A161" s="132"/>
      <c r="B161" s="251" t="s">
        <v>261</v>
      </c>
      <c r="C161" s="234"/>
      <c r="D161" s="296"/>
      <c r="E161" s="126"/>
      <c r="F161" s="127"/>
      <c r="G161" s="127"/>
      <c r="H161" s="333"/>
    </row>
    <row r="162" spans="1:9" ht="15.75">
      <c r="A162" s="132"/>
      <c r="B162" s="251" t="s">
        <v>262</v>
      </c>
      <c r="C162" s="234"/>
      <c r="D162" s="296"/>
      <c r="E162" s="126"/>
      <c r="F162" s="127"/>
      <c r="G162" s="127"/>
      <c r="H162" s="333"/>
    </row>
    <row r="163" spans="1:9" ht="15.75">
      <c r="A163" s="132" t="s">
        <v>90</v>
      </c>
      <c r="B163" s="251" t="s">
        <v>568</v>
      </c>
      <c r="C163" s="234"/>
      <c r="D163" s="296"/>
      <c r="E163" s="126"/>
      <c r="F163" s="127"/>
      <c r="G163" s="127"/>
      <c r="H163" s="333"/>
    </row>
    <row r="164" spans="1:9" ht="15.75" hidden="1">
      <c r="A164" s="132" t="s">
        <v>90</v>
      </c>
      <c r="B164" s="251" t="s">
        <v>262</v>
      </c>
      <c r="C164" s="290"/>
      <c r="D164" s="296"/>
      <c r="E164" s="126"/>
      <c r="F164" s="127"/>
      <c r="G164" s="127"/>
      <c r="H164" s="333"/>
    </row>
    <row r="165" spans="1:9" ht="15.75" hidden="1">
      <c r="A165" s="132" t="s">
        <v>90</v>
      </c>
      <c r="B165" s="251" t="s">
        <v>263</v>
      </c>
      <c r="C165" s="290"/>
      <c r="D165" s="296"/>
      <c r="E165" s="126"/>
      <c r="F165" s="127"/>
      <c r="G165" s="127"/>
      <c r="H165" s="332"/>
    </row>
    <row r="166" spans="1:9" ht="15.75">
      <c r="A166" s="132" t="s">
        <v>90</v>
      </c>
      <c r="B166" s="251" t="s">
        <v>264</v>
      </c>
      <c r="C166" s="234">
        <v>4906860.28</v>
      </c>
      <c r="D166" s="296"/>
      <c r="E166" s="126"/>
      <c r="F166" s="127"/>
      <c r="G166" s="127"/>
      <c r="H166" s="332"/>
    </row>
    <row r="167" spans="1:9" ht="15.75" hidden="1">
      <c r="A167" s="132" t="s">
        <v>90</v>
      </c>
      <c r="B167" s="251" t="s">
        <v>265</v>
      </c>
      <c r="C167" s="290"/>
      <c r="D167" s="296"/>
      <c r="E167" s="126"/>
      <c r="F167" s="127"/>
      <c r="G167" s="127"/>
      <c r="H167" s="333"/>
    </row>
    <row r="168" spans="1:9" ht="15.75" hidden="1">
      <c r="A168" s="132" t="s">
        <v>90</v>
      </c>
      <c r="B168" s="251" t="s">
        <v>266</v>
      </c>
      <c r="C168" s="290"/>
      <c r="D168" s="296"/>
      <c r="E168" s="126"/>
      <c r="F168" s="127"/>
      <c r="G168" s="127"/>
      <c r="H168" s="333"/>
    </row>
    <row r="169" spans="1:9" ht="15.75" hidden="1">
      <c r="A169" s="129"/>
      <c r="B169" s="251" t="s">
        <v>515</v>
      </c>
      <c r="C169" s="290"/>
      <c r="D169" s="296"/>
      <c r="E169" s="126"/>
      <c r="F169" s="127"/>
      <c r="G169" s="127"/>
      <c r="H169" s="332"/>
    </row>
    <row r="170" spans="1:9" ht="15.75">
      <c r="A170" s="129"/>
      <c r="B170" s="251" t="s">
        <v>595</v>
      </c>
      <c r="C170" s="290"/>
      <c r="D170" s="296"/>
      <c r="E170" s="126"/>
      <c r="F170" s="127"/>
      <c r="G170" s="127"/>
      <c r="H170" s="332"/>
    </row>
    <row r="171" spans="1:9" ht="15.75">
      <c r="A171" s="132" t="s">
        <v>90</v>
      </c>
      <c r="B171" s="251" t="s">
        <v>268</v>
      </c>
      <c r="C171" s="234"/>
      <c r="D171" s="296"/>
      <c r="E171" s="126"/>
      <c r="F171" s="127"/>
      <c r="G171" s="127"/>
      <c r="H171" s="332"/>
    </row>
    <row r="172" spans="1:9" ht="15.75">
      <c r="A172" s="132" t="s">
        <v>90</v>
      </c>
      <c r="B172" s="251" t="s">
        <v>269</v>
      </c>
      <c r="C172" s="234"/>
      <c r="D172" s="296"/>
      <c r="E172" s="126"/>
      <c r="F172" s="127"/>
      <c r="G172" s="127"/>
      <c r="H172" s="332"/>
      <c r="I172" s="2">
        <v>142</v>
      </c>
    </row>
    <row r="173" spans="1:9" ht="15" hidden="1" customHeight="1">
      <c r="A173" s="132" t="s">
        <v>90</v>
      </c>
      <c r="B173" s="251" t="s">
        <v>516</v>
      </c>
      <c r="C173" s="290"/>
      <c r="D173" s="296"/>
      <c r="E173" s="126"/>
      <c r="F173" s="127"/>
      <c r="G173" s="127"/>
      <c r="H173" s="332"/>
    </row>
    <row r="174" spans="1:9" ht="15" hidden="1" customHeight="1">
      <c r="A174" s="132"/>
      <c r="B174" s="249" t="s">
        <v>477</v>
      </c>
      <c r="C174" s="290"/>
      <c r="D174" s="296"/>
      <c r="E174" s="126"/>
      <c r="F174" s="127"/>
      <c r="G174" s="127"/>
      <c r="H174" s="332"/>
    </row>
    <row r="175" spans="1:9" ht="15" customHeight="1">
      <c r="A175" s="132" t="s">
        <v>90</v>
      </c>
      <c r="B175" s="251" t="s">
        <v>270</v>
      </c>
      <c r="C175" s="234">
        <v>2205899.41</v>
      </c>
      <c r="D175" s="296"/>
      <c r="E175" s="135"/>
      <c r="F175" s="127"/>
      <c r="G175" s="127"/>
      <c r="H175" s="332"/>
    </row>
    <row r="176" spans="1:9" ht="15" customHeight="1">
      <c r="A176" s="132" t="s">
        <v>90</v>
      </c>
      <c r="B176" s="251" t="s">
        <v>272</v>
      </c>
      <c r="C176" s="234"/>
      <c r="D176" s="296"/>
      <c r="E176" s="126"/>
      <c r="F176" s="127"/>
      <c r="G176" s="127"/>
      <c r="H176" s="332"/>
    </row>
    <row r="177" spans="1:8" ht="15" hidden="1" customHeight="1">
      <c r="A177" s="132" t="s">
        <v>90</v>
      </c>
      <c r="B177" s="251" t="s">
        <v>275</v>
      </c>
      <c r="C177" s="234"/>
      <c r="D177" s="296"/>
      <c r="E177" s="126"/>
      <c r="F177" s="127"/>
      <c r="G177" s="127"/>
      <c r="H177" s="332"/>
    </row>
    <row r="178" spans="1:8" ht="15" customHeight="1">
      <c r="A178" s="132" t="s">
        <v>90</v>
      </c>
      <c r="B178" s="251" t="s">
        <v>267</v>
      </c>
      <c r="C178" s="234"/>
      <c r="D178" s="296"/>
      <c r="E178" s="126"/>
      <c r="F178" s="127"/>
      <c r="G178" s="127"/>
      <c r="H178" s="332"/>
    </row>
    <row r="179" spans="1:8" ht="15" hidden="1" customHeight="1">
      <c r="A179" s="132" t="s">
        <v>88</v>
      </c>
      <c r="B179" s="251" t="s">
        <v>276</v>
      </c>
      <c r="C179" s="234"/>
      <c r="D179" s="296"/>
      <c r="E179" s="126"/>
      <c r="H179" s="332"/>
    </row>
    <row r="180" spans="1:8" ht="19.5" hidden="1" customHeight="1">
      <c r="A180" s="132" t="s">
        <v>90</v>
      </c>
      <c r="B180" s="251" t="s">
        <v>277</v>
      </c>
      <c r="C180" s="234"/>
      <c r="D180" s="296"/>
      <c r="E180" s="126"/>
      <c r="H180" s="332"/>
    </row>
    <row r="181" spans="1:8" ht="15" hidden="1" customHeight="1">
      <c r="A181" s="132" t="s">
        <v>90</v>
      </c>
      <c r="B181" s="251" t="s">
        <v>278</v>
      </c>
      <c r="C181" s="234"/>
      <c r="D181" s="296"/>
      <c r="E181" s="126"/>
      <c r="H181" s="332"/>
    </row>
    <row r="182" spans="1:8" ht="15" hidden="1" customHeight="1">
      <c r="A182" s="129"/>
      <c r="B182" s="251"/>
      <c r="C182" s="234"/>
      <c r="D182" s="296"/>
      <c r="E182" s="126"/>
      <c r="H182" s="332"/>
    </row>
    <row r="183" spans="1:8" ht="15" hidden="1" customHeight="1">
      <c r="A183" s="132" t="s">
        <v>93</v>
      </c>
      <c r="B183" s="251" t="s">
        <v>279</v>
      </c>
      <c r="C183" s="234"/>
      <c r="D183" s="296"/>
      <c r="E183" s="126"/>
      <c r="H183" s="332"/>
    </row>
    <row r="184" spans="1:8" ht="15" hidden="1" customHeight="1">
      <c r="A184" s="129"/>
      <c r="B184" s="251" t="s">
        <v>517</v>
      </c>
      <c r="C184" s="234"/>
      <c r="D184" s="296"/>
      <c r="E184" s="126"/>
      <c r="H184" s="332"/>
    </row>
    <row r="185" spans="1:8" ht="15" hidden="1" customHeight="1">
      <c r="A185" s="132" t="s">
        <v>89</v>
      </c>
      <c r="B185" s="251" t="s">
        <v>281</v>
      </c>
      <c r="C185" s="234"/>
      <c r="D185" s="296"/>
      <c r="E185" s="126"/>
      <c r="H185" s="332"/>
    </row>
    <row r="186" spans="1:8" ht="15" hidden="1" customHeight="1">
      <c r="A186" s="132" t="s">
        <v>88</v>
      </c>
      <c r="B186" s="251" t="s">
        <v>282</v>
      </c>
      <c r="C186" s="234"/>
      <c r="D186" s="296"/>
      <c r="E186" s="126"/>
      <c r="H186" s="332"/>
    </row>
    <row r="187" spans="1:8" ht="15" hidden="1" customHeight="1">
      <c r="A187" s="132" t="s">
        <v>88</v>
      </c>
      <c r="B187" s="251" t="s">
        <v>283</v>
      </c>
      <c r="C187" s="234"/>
      <c r="D187" s="296"/>
      <c r="E187" s="126"/>
      <c r="H187" s="333"/>
    </row>
    <row r="188" spans="1:8" ht="15.75">
      <c r="A188" s="132" t="s">
        <v>89</v>
      </c>
      <c r="B188" s="251" t="s">
        <v>284</v>
      </c>
      <c r="C188" s="234"/>
      <c r="D188" s="296"/>
      <c r="E188" s="126"/>
      <c r="H188" s="334"/>
    </row>
    <row r="189" spans="1:8" ht="15" customHeight="1">
      <c r="A189" s="132" t="s">
        <v>91</v>
      </c>
      <c r="B189" s="251" t="s">
        <v>285</v>
      </c>
      <c r="C189" s="234"/>
      <c r="D189" s="296"/>
      <c r="E189" s="126"/>
      <c r="H189" s="333"/>
    </row>
    <row r="190" spans="1:8" ht="15" customHeight="1">
      <c r="A190" s="132"/>
      <c r="B190" s="251" t="s">
        <v>478</v>
      </c>
      <c r="C190" s="234"/>
      <c r="D190" s="296"/>
      <c r="E190" s="241"/>
      <c r="H190" s="333"/>
    </row>
    <row r="191" spans="1:8" ht="15.75">
      <c r="A191" s="132" t="s">
        <v>89</v>
      </c>
      <c r="B191" s="251" t="s">
        <v>134</v>
      </c>
      <c r="C191" s="234"/>
      <c r="D191" s="296"/>
      <c r="E191" s="126"/>
      <c r="H191" s="333"/>
    </row>
    <row r="192" spans="1:8" ht="15.75">
      <c r="A192" s="132" t="s">
        <v>91</v>
      </c>
      <c r="B192" s="251" t="s">
        <v>287</v>
      </c>
      <c r="C192" s="234"/>
      <c r="D192" s="296"/>
      <c r="E192" s="126"/>
      <c r="H192" s="332"/>
    </row>
    <row r="193" spans="1:8" ht="15.75" hidden="1">
      <c r="A193" s="132" t="s">
        <v>91</v>
      </c>
      <c r="B193" s="252" t="s">
        <v>288</v>
      </c>
      <c r="C193" s="290"/>
      <c r="D193" s="296"/>
      <c r="E193" s="126"/>
      <c r="H193" s="75"/>
    </row>
    <row r="194" spans="1:8" ht="15.75" hidden="1">
      <c r="A194" s="132" t="s">
        <v>93</v>
      </c>
      <c r="B194" s="140" t="s">
        <v>289</v>
      </c>
      <c r="C194" s="294"/>
      <c r="D194" s="296"/>
      <c r="E194" s="126"/>
      <c r="H194" s="75"/>
    </row>
    <row r="195" spans="1:8" ht="15.75" hidden="1">
      <c r="A195" s="132"/>
      <c r="B195" s="252" t="s">
        <v>288</v>
      </c>
      <c r="C195" s="290"/>
      <c r="D195" s="296"/>
      <c r="E195" s="126"/>
      <c r="H195" s="75"/>
    </row>
    <row r="196" spans="1:8" ht="15.75" hidden="1">
      <c r="A196" s="132"/>
      <c r="B196" s="252" t="s">
        <v>479</v>
      </c>
      <c r="C196" s="290"/>
      <c r="D196" s="296"/>
      <c r="E196" s="126"/>
      <c r="H196" s="75"/>
    </row>
    <row r="197" spans="1:8" ht="15.75">
      <c r="A197" s="132"/>
      <c r="B197" s="252" t="s">
        <v>597</v>
      </c>
      <c r="C197" s="290"/>
      <c r="D197" s="296"/>
      <c r="E197" s="126"/>
      <c r="H197" s="335"/>
    </row>
    <row r="198" spans="1:8" ht="15.75">
      <c r="A198" s="132"/>
      <c r="B198" s="253" t="s">
        <v>291</v>
      </c>
      <c r="C198" s="234">
        <v>23043.95</v>
      </c>
      <c r="D198" s="296"/>
      <c r="E198" s="126"/>
      <c r="H198" s="239"/>
    </row>
    <row r="199" spans="1:8" ht="20.25">
      <c r="A199" s="129"/>
      <c r="B199" s="39" t="s">
        <v>480</v>
      </c>
      <c r="C199" s="208">
        <f>SUM(C6:C198)</f>
        <v>51714206.799999997</v>
      </c>
      <c r="D199" s="298">
        <f>SUM(D11:D198)</f>
        <v>51714206.800000012</v>
      </c>
      <c r="E199" s="238"/>
      <c r="H199" s="239"/>
    </row>
    <row r="200" spans="1:8">
      <c r="C200" s="2"/>
      <c r="D200" s="299"/>
      <c r="E200" s="286"/>
      <c r="H200" s="127"/>
    </row>
    <row r="201" spans="1:8">
      <c r="E201" s="286"/>
    </row>
    <row r="203" spans="1:8">
      <c r="E203" s="286"/>
    </row>
    <row r="205" spans="1:8">
      <c r="B205" s="75" t="s">
        <v>619</v>
      </c>
      <c r="C205" s="289"/>
      <c r="D205" s="300"/>
    </row>
    <row r="206" spans="1:8">
      <c r="B206" s="173" t="s">
        <v>684</v>
      </c>
      <c r="C206" s="288" t="s">
        <v>659</v>
      </c>
      <c r="D206" s="301"/>
    </row>
    <row r="207" spans="1:8">
      <c r="B207" s="173" t="s">
        <v>683</v>
      </c>
      <c r="C207" s="173" t="s">
        <v>647</v>
      </c>
      <c r="D207" s="301"/>
    </row>
    <row r="208" spans="1:8">
      <c r="C208" s="287"/>
    </row>
    <row r="210" spans="2:3">
      <c r="C210" s="302"/>
    </row>
    <row r="212" spans="2:3">
      <c r="C212" s="287"/>
    </row>
    <row r="214" spans="2:3">
      <c r="B214" s="75" t="s">
        <v>648</v>
      </c>
    </row>
    <row r="215" spans="2:3">
      <c r="B215" s="285" t="s">
        <v>649</v>
      </c>
    </row>
    <row r="216" spans="2:3">
      <c r="B216" s="362" t="s">
        <v>669</v>
      </c>
    </row>
  </sheetData>
  <mergeCells count="4">
    <mergeCell ref="B1:D1"/>
    <mergeCell ref="B2:D2"/>
    <mergeCell ref="B3:D3"/>
    <mergeCell ref="B4:D4"/>
  </mergeCells>
  <printOptions horizontalCentered="1"/>
  <pageMargins left="0.70866141732283472" right="0.70866141732283472" top="0.47244094488188981" bottom="0.51181102362204722" header="0.43307086614173229" footer="0.51181102362204722"/>
  <pageSetup scale="96" fitToHeight="0" orientation="portrait" horizontalDpi="360" verticalDpi="360" r:id="rId1"/>
  <rowBreaks count="2" manualBreakCount="2">
    <brk id="75" max="3" man="1"/>
    <brk id="175" max="3" man="1"/>
  </rowBreaks>
  <colBreaks count="1" manualBreakCount="1">
    <brk id="4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"/>
  <sheetViews>
    <sheetView zoomScaleNormal="100" zoomScalePageLayoutView="77" workbookViewId="0">
      <selection activeCell="B13" sqref="B13"/>
    </sheetView>
  </sheetViews>
  <sheetFormatPr baseColWidth="10" defaultRowHeight="15"/>
  <cols>
    <col min="1" max="1" width="41" bestFit="1" customWidth="1"/>
    <col min="2" max="2" width="35" customWidth="1"/>
    <col min="3" max="3" width="12.7109375" bestFit="1" customWidth="1"/>
  </cols>
  <sheetData>
    <row r="1" spans="1:3" ht="18.75">
      <c r="A1" s="372" t="s">
        <v>573</v>
      </c>
      <c r="B1" s="372"/>
    </row>
    <row r="2" spans="1:3" ht="18.75">
      <c r="A2" s="372" t="s">
        <v>537</v>
      </c>
      <c r="B2" s="372"/>
    </row>
    <row r="3" spans="1:3" ht="18.75">
      <c r="A3" s="373" t="s">
        <v>679</v>
      </c>
      <c r="B3" s="373"/>
    </row>
    <row r="4" spans="1:3" ht="18.75">
      <c r="A4" s="372" t="s">
        <v>0</v>
      </c>
      <c r="B4" s="372"/>
    </row>
    <row r="5" spans="1:3" ht="18.75">
      <c r="A5" s="55"/>
      <c r="B5" s="55"/>
    </row>
    <row r="6" spans="1:3" ht="15.75">
      <c r="B6" s="28"/>
    </row>
    <row r="7" spans="1:3" ht="15.75">
      <c r="B7" s="28"/>
    </row>
    <row r="8" spans="1:3" ht="15" customHeight="1">
      <c r="A8" s="180" t="s">
        <v>135</v>
      </c>
      <c r="B8" s="118" t="s">
        <v>405</v>
      </c>
    </row>
    <row r="9" spans="1:3" ht="15.75">
      <c r="A9" s="60" t="s">
        <v>467</v>
      </c>
      <c r="B9" s="337">
        <v>90345893.290000007</v>
      </c>
    </row>
    <row r="10" spans="1:3" ht="15" customHeight="1">
      <c r="A10" s="29" t="s">
        <v>536</v>
      </c>
      <c r="B10" s="211">
        <f>SUM(B9)</f>
        <v>90345893.290000007</v>
      </c>
    </row>
    <row r="12" spans="1:3" ht="15" customHeight="1">
      <c r="C12" s="22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H17"/>
  <sheetViews>
    <sheetView workbookViewId="0">
      <selection activeCell="A3" sqref="A3:B3"/>
    </sheetView>
  </sheetViews>
  <sheetFormatPr baseColWidth="10" defaultRowHeight="15"/>
  <cols>
    <col min="1" max="1" width="48" customWidth="1"/>
    <col min="2" max="2" width="17" bestFit="1" customWidth="1"/>
  </cols>
  <sheetData>
    <row r="1" spans="1:8" ht="15.75">
      <c r="A1" s="364" t="s">
        <v>573</v>
      </c>
      <c r="B1" s="364"/>
      <c r="C1" s="184"/>
      <c r="D1" s="184"/>
      <c r="E1" s="184"/>
      <c r="F1" s="184"/>
      <c r="G1" s="184"/>
      <c r="H1" s="184"/>
    </row>
    <row r="2" spans="1:8" ht="18.75">
      <c r="A2" s="372" t="s">
        <v>523</v>
      </c>
      <c r="B2" s="372"/>
    </row>
    <row r="3" spans="1:8" ht="18.75">
      <c r="A3" s="373" t="s">
        <v>671</v>
      </c>
      <c r="B3" s="373"/>
    </row>
    <row r="4" spans="1:8" ht="18.75">
      <c r="A4" s="372" t="s">
        <v>0</v>
      </c>
      <c r="B4" s="372"/>
    </row>
    <row r="5" spans="1:8" ht="15.75">
      <c r="B5" s="28"/>
    </row>
    <row r="6" spans="1:8" ht="15.75">
      <c r="B6" s="28"/>
    </row>
    <row r="7" spans="1:8" ht="15.75">
      <c r="B7" s="28"/>
    </row>
    <row r="8" spans="1:8" ht="15" customHeight="1">
      <c r="A8" s="180" t="s">
        <v>135</v>
      </c>
      <c r="B8" s="118" t="s">
        <v>405</v>
      </c>
    </row>
    <row r="9" spans="1:8" ht="15.75">
      <c r="A9" s="19" t="s">
        <v>334</v>
      </c>
      <c r="B9" s="136"/>
    </row>
    <row r="10" spans="1:8" ht="15.75">
      <c r="A10" s="62" t="s">
        <v>335</v>
      </c>
      <c r="B10" s="136"/>
    </row>
    <row r="11" spans="1:8" ht="15.75">
      <c r="A11" s="19" t="s">
        <v>333</v>
      </c>
      <c r="B11" s="137"/>
    </row>
    <row r="12" spans="1:8" ht="15.75">
      <c r="A12" s="19" t="s">
        <v>336</v>
      </c>
      <c r="B12" s="137"/>
    </row>
    <row r="13" spans="1:8" ht="15.75">
      <c r="A13" s="19" t="s">
        <v>470</v>
      </c>
      <c r="B13" s="25"/>
    </row>
    <row r="14" spans="1:8" ht="15.75">
      <c r="A14" s="19" t="s">
        <v>332</v>
      </c>
      <c r="B14" s="25"/>
    </row>
    <row r="15" spans="1:8" ht="15.75">
      <c r="A15" s="133" t="s">
        <v>518</v>
      </c>
      <c r="B15" s="25"/>
    </row>
    <row r="16" spans="1:8" ht="15.75">
      <c r="A16" s="133" t="s">
        <v>519</v>
      </c>
      <c r="B16" s="25"/>
    </row>
    <row r="17" spans="1:2" ht="15.75">
      <c r="A17" s="181" t="s">
        <v>538</v>
      </c>
      <c r="B17" s="30">
        <f>SUM(B9:B16)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1"/>
  <sheetViews>
    <sheetView workbookViewId="0">
      <selection activeCell="A3" sqref="A3:B3"/>
    </sheetView>
  </sheetViews>
  <sheetFormatPr baseColWidth="10" defaultRowHeight="15"/>
  <cols>
    <col min="1" max="1" width="56.140625" customWidth="1"/>
    <col min="2" max="2" width="24.85546875" customWidth="1"/>
  </cols>
  <sheetData>
    <row r="1" spans="1:2" ht="18.75">
      <c r="A1" s="387" t="s">
        <v>574</v>
      </c>
      <c r="B1" s="387"/>
    </row>
    <row r="2" spans="1:2" ht="18.75">
      <c r="A2" s="372" t="s">
        <v>539</v>
      </c>
      <c r="B2" s="372"/>
    </row>
    <row r="3" spans="1:2" ht="18.75">
      <c r="A3" s="373" t="s">
        <v>672</v>
      </c>
      <c r="B3" s="373"/>
    </row>
    <row r="4" spans="1:2" ht="18.75">
      <c r="A4" s="372" t="s">
        <v>0</v>
      </c>
      <c r="B4" s="372"/>
    </row>
    <row r="5" spans="1:2" ht="15.75">
      <c r="A5" s="11"/>
      <c r="B5" s="28"/>
    </row>
    <row r="6" spans="1:2" ht="15.75">
      <c r="A6" s="11"/>
      <c r="B6" s="28"/>
    </row>
    <row r="7" spans="1:2" ht="15" customHeight="1">
      <c r="A7" s="172" t="s">
        <v>135</v>
      </c>
      <c r="B7" s="171" t="s">
        <v>405</v>
      </c>
    </row>
    <row r="8" spans="1:2" ht="15.75">
      <c r="A8" s="19" t="s">
        <v>340</v>
      </c>
      <c r="B8" s="136"/>
    </row>
    <row r="9" spans="1:2" ht="15.75">
      <c r="A9" s="32" t="s">
        <v>339</v>
      </c>
      <c r="B9" s="25"/>
    </row>
    <row r="10" spans="1:2" ht="15.75">
      <c r="A10" s="32" t="s">
        <v>341</v>
      </c>
      <c r="B10" s="25"/>
    </row>
    <row r="11" spans="1:2" ht="15.75">
      <c r="A11" s="29" t="s">
        <v>540</v>
      </c>
      <c r="B11" s="30">
        <f>+B8+B9+B10</f>
        <v>0</v>
      </c>
    </row>
  </sheetData>
  <mergeCells count="4">
    <mergeCell ref="A1:B1"/>
    <mergeCell ref="A3:B3"/>
    <mergeCell ref="A2:B2"/>
    <mergeCell ref="A4:B4"/>
  </mergeCells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11"/>
  <sheetViews>
    <sheetView zoomScaleNormal="100" workbookViewId="0">
      <selection activeCell="F14" sqref="F14"/>
    </sheetView>
  </sheetViews>
  <sheetFormatPr baseColWidth="10" defaultRowHeight="15"/>
  <cols>
    <col min="1" max="1" width="44.28515625" customWidth="1"/>
    <col min="2" max="2" width="43.140625" customWidth="1"/>
  </cols>
  <sheetData>
    <row r="1" spans="1:2" ht="18.75">
      <c r="A1" s="387" t="s">
        <v>573</v>
      </c>
      <c r="B1" s="387"/>
    </row>
    <row r="2" spans="1:2" ht="18.75">
      <c r="A2" s="372" t="s">
        <v>524</v>
      </c>
      <c r="B2" s="372"/>
    </row>
    <row r="3" spans="1:2" ht="18.75">
      <c r="A3" s="373" t="s">
        <v>680</v>
      </c>
      <c r="B3" s="373"/>
    </row>
    <row r="4" spans="1:2" ht="18.75">
      <c r="A4" s="372" t="s">
        <v>0</v>
      </c>
      <c r="B4" s="372"/>
    </row>
    <row r="5" spans="1:2" ht="18.75">
      <c r="A5" s="56"/>
      <c r="B5" s="56"/>
    </row>
    <row r="6" spans="1:2" ht="15.75">
      <c r="B6" s="28"/>
    </row>
    <row r="7" spans="1:2" ht="15.75">
      <c r="B7" s="28"/>
    </row>
    <row r="8" spans="1:2" ht="15" customHeight="1">
      <c r="A8" s="180" t="s">
        <v>135</v>
      </c>
      <c r="B8" s="118" t="s">
        <v>405</v>
      </c>
    </row>
    <row r="9" spans="1:2" ht="15.75">
      <c r="A9" s="183" t="s">
        <v>466</v>
      </c>
      <c r="B9" s="337">
        <v>0</v>
      </c>
    </row>
    <row r="10" spans="1:2" ht="15.75" hidden="1">
      <c r="A10" s="61"/>
      <c r="B10" s="27"/>
    </row>
    <row r="11" spans="1:2" ht="15.75">
      <c r="A11" s="29" t="s">
        <v>534</v>
      </c>
      <c r="B11" s="330"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fitToHeight="0" orientation="portrait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3"/>
  <sheetViews>
    <sheetView workbookViewId="0">
      <selection activeCell="A3" sqref="A3:B3"/>
    </sheetView>
  </sheetViews>
  <sheetFormatPr baseColWidth="10" defaultRowHeight="15"/>
  <cols>
    <col min="1" max="1" width="46.85546875" customWidth="1"/>
    <col min="2" max="2" width="22.7109375" customWidth="1"/>
  </cols>
  <sheetData>
    <row r="1" spans="1:2" ht="18.75">
      <c r="A1" s="387" t="s">
        <v>572</v>
      </c>
      <c r="B1" s="387"/>
    </row>
    <row r="2" spans="1:2" ht="18.75">
      <c r="A2" s="372" t="s">
        <v>525</v>
      </c>
      <c r="B2" s="372"/>
    </row>
    <row r="3" spans="1:2" ht="18.75">
      <c r="A3" s="373" t="s">
        <v>674</v>
      </c>
      <c r="B3" s="373"/>
    </row>
    <row r="4" spans="1:2" ht="18.75">
      <c r="A4" s="372" t="s">
        <v>0</v>
      </c>
      <c r="B4" s="372"/>
    </row>
    <row r="5" spans="1:2" ht="15.75">
      <c r="A5" s="11"/>
      <c r="B5" s="28"/>
    </row>
    <row r="6" spans="1:2" ht="15.75">
      <c r="A6" s="11"/>
      <c r="B6" s="28"/>
    </row>
    <row r="7" spans="1:2">
      <c r="A7" s="388" t="s">
        <v>135</v>
      </c>
      <c r="B7" s="391" t="s">
        <v>405</v>
      </c>
    </row>
    <row r="8" spans="1:2">
      <c r="A8" s="389"/>
      <c r="B8" s="392"/>
    </row>
    <row r="9" spans="1:2">
      <c r="A9" s="390"/>
      <c r="B9" s="393"/>
    </row>
    <row r="10" spans="1:2" ht="15.75">
      <c r="A10" s="62" t="s">
        <v>340</v>
      </c>
      <c r="B10" s="125"/>
    </row>
    <row r="11" spans="1:2" ht="15.75">
      <c r="A11" s="32" t="s">
        <v>339</v>
      </c>
      <c r="B11" s="21"/>
    </row>
    <row r="12" spans="1:2" ht="15.75">
      <c r="A12" s="32" t="s">
        <v>341</v>
      </c>
      <c r="B12" s="21"/>
    </row>
    <row r="13" spans="1:2" ht="17.25">
      <c r="A13" s="29" t="s">
        <v>535</v>
      </c>
      <c r="B13" s="169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D27"/>
  <sheetViews>
    <sheetView topLeftCell="A2" workbookViewId="0">
      <selection activeCell="A3" sqref="A3:B3"/>
    </sheetView>
  </sheetViews>
  <sheetFormatPr baseColWidth="10" defaultRowHeight="15"/>
  <cols>
    <col min="1" max="1" width="70.85546875" customWidth="1"/>
    <col min="2" max="2" width="19.140625" customWidth="1"/>
    <col min="3" max="3" width="14.85546875" customWidth="1"/>
  </cols>
  <sheetData>
    <row r="1" spans="1:4" ht="18.75">
      <c r="A1" s="387" t="s">
        <v>573</v>
      </c>
      <c r="B1" s="387"/>
    </row>
    <row r="2" spans="1:4" ht="18.75">
      <c r="A2" s="372" t="s">
        <v>528</v>
      </c>
      <c r="B2" s="372"/>
    </row>
    <row r="3" spans="1:4" ht="18.75">
      <c r="A3" s="373" t="s">
        <v>681</v>
      </c>
      <c r="B3" s="373"/>
    </row>
    <row r="4" spans="1:4" ht="18.75">
      <c r="A4" s="372" t="s">
        <v>0</v>
      </c>
      <c r="B4" s="372"/>
    </row>
    <row r="7" spans="1:4">
      <c r="A7" s="394" t="s">
        <v>146</v>
      </c>
      <c r="B7" s="396" t="s">
        <v>405</v>
      </c>
    </row>
    <row r="8" spans="1:4">
      <c r="A8" s="395"/>
      <c r="B8" s="396"/>
    </row>
    <row r="9" spans="1:4" ht="15.75">
      <c r="A9" s="345" t="s">
        <v>131</v>
      </c>
      <c r="B9" s="212">
        <v>8060194.2000000002</v>
      </c>
      <c r="C9" s="342"/>
    </row>
    <row r="10" spans="1:4" ht="15.75">
      <c r="A10" s="346" t="s">
        <v>150</v>
      </c>
      <c r="B10" s="209">
        <f>SUM(B9)</f>
        <v>8060194.2000000002</v>
      </c>
      <c r="C10" s="12"/>
    </row>
    <row r="11" spans="1:4" ht="15.75">
      <c r="A11" s="12"/>
      <c r="B11" s="349"/>
      <c r="C11" s="12"/>
      <c r="D11" s="12"/>
    </row>
    <row r="12" spans="1:4" ht="15.75">
      <c r="A12" s="91" t="s">
        <v>148</v>
      </c>
      <c r="B12" s="350" t="s">
        <v>405</v>
      </c>
      <c r="C12" s="12"/>
    </row>
    <row r="13" spans="1:4" ht="15.75">
      <c r="A13" s="114" t="s">
        <v>147</v>
      </c>
      <c r="B13" s="233"/>
      <c r="C13" s="12"/>
    </row>
    <row r="14" spans="1:4" ht="15.75">
      <c r="A14" s="347" t="s">
        <v>127</v>
      </c>
      <c r="B14" s="189"/>
      <c r="C14" s="12"/>
    </row>
    <row r="15" spans="1:4" ht="15.75">
      <c r="A15" s="347" t="s">
        <v>128</v>
      </c>
      <c r="B15" s="189"/>
      <c r="C15" s="12"/>
    </row>
    <row r="16" spans="1:4" ht="15.75">
      <c r="A16" s="347" t="s">
        <v>330</v>
      </c>
      <c r="B16" s="210">
        <v>7500000</v>
      </c>
      <c r="C16" s="12"/>
    </row>
    <row r="17" spans="1:3" ht="15.75">
      <c r="A17" s="347" t="s">
        <v>329</v>
      </c>
      <c r="B17" s="189"/>
      <c r="C17" s="12"/>
    </row>
    <row r="18" spans="1:3" ht="15.75">
      <c r="A18" s="347" t="s">
        <v>129</v>
      </c>
      <c r="B18" s="189"/>
      <c r="C18" s="12"/>
    </row>
    <row r="19" spans="1:3" ht="15.75">
      <c r="A19" s="347" t="s">
        <v>331</v>
      </c>
      <c r="B19" s="189"/>
      <c r="C19" s="343"/>
    </row>
    <row r="20" spans="1:3" ht="15.75">
      <c r="A20" s="347" t="s">
        <v>328</v>
      </c>
      <c r="B20" s="189"/>
      <c r="C20" s="12"/>
    </row>
    <row r="21" spans="1:3" ht="15.75">
      <c r="A21" s="345" t="s">
        <v>132</v>
      </c>
      <c r="B21" s="196"/>
      <c r="C21" s="12"/>
    </row>
    <row r="22" spans="1:3" ht="15.75">
      <c r="A22" s="345" t="s">
        <v>325</v>
      </c>
      <c r="B22" s="189">
        <v>0</v>
      </c>
      <c r="C22" s="344"/>
    </row>
    <row r="23" spans="1:3" ht="15.75">
      <c r="A23" s="347" t="s">
        <v>441</v>
      </c>
      <c r="B23" s="189"/>
      <c r="C23" s="12"/>
    </row>
    <row r="24" spans="1:3" ht="15.75">
      <c r="A24" s="345" t="s">
        <v>444</v>
      </c>
      <c r="B24" s="189"/>
    </row>
    <row r="25" spans="1:3" ht="18.75">
      <c r="A25" s="348" t="s">
        <v>150</v>
      </c>
      <c r="B25" s="190">
        <f>SUM(B13:B24)</f>
        <v>7500000</v>
      </c>
    </row>
    <row r="26" spans="1:3" ht="18.75">
      <c r="A26" s="348" t="s">
        <v>108</v>
      </c>
      <c r="B26" s="190">
        <f>+B10+B25</f>
        <v>15560194.199999999</v>
      </c>
    </row>
    <row r="27" spans="1:3">
      <c r="B27" s="22"/>
    </row>
  </sheetData>
  <mergeCells count="6">
    <mergeCell ref="A1:B1"/>
    <mergeCell ref="A2:B2"/>
    <mergeCell ref="A3:B3"/>
    <mergeCell ref="A4:B4"/>
    <mergeCell ref="A7:A8"/>
    <mergeCell ref="B7:B8"/>
  </mergeCells>
  <pageMargins left="0.7" right="0.7" top="0.75" bottom="0.75" header="0.3" footer="0.3"/>
  <pageSetup fitToHeight="0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4"/>
  <sheetViews>
    <sheetView topLeftCell="A2" workbookViewId="0">
      <selection activeCell="A3" sqref="A3:B3"/>
    </sheetView>
  </sheetViews>
  <sheetFormatPr baseColWidth="10" defaultRowHeight="15"/>
  <cols>
    <col min="1" max="1" width="55.7109375" customWidth="1"/>
    <col min="2" max="2" width="18.42578125" customWidth="1"/>
  </cols>
  <sheetData>
    <row r="1" spans="1:2" ht="18.75">
      <c r="A1" s="387" t="s">
        <v>572</v>
      </c>
      <c r="B1" s="387"/>
    </row>
    <row r="2" spans="1:2" ht="18.75">
      <c r="A2" s="372" t="s">
        <v>527</v>
      </c>
      <c r="B2" s="372"/>
    </row>
    <row r="3" spans="1:2" ht="18.75">
      <c r="A3" s="373" t="s">
        <v>673</v>
      </c>
      <c r="B3" s="373"/>
    </row>
    <row r="4" spans="1:2" ht="18.75">
      <c r="A4" s="372" t="s">
        <v>0</v>
      </c>
      <c r="B4" s="372"/>
    </row>
    <row r="5" spans="1:2" ht="15.75">
      <c r="B5" s="28"/>
    </row>
    <row r="6" spans="1:2" ht="15.75">
      <c r="B6" s="28"/>
    </row>
    <row r="7" spans="1:2" ht="15.75">
      <c r="B7" s="28"/>
    </row>
    <row r="8" spans="1:2">
      <c r="A8" s="397" t="s">
        <v>135</v>
      </c>
      <c r="B8" s="391" t="s">
        <v>405</v>
      </c>
    </row>
    <row r="9" spans="1:2">
      <c r="A9" s="398"/>
      <c r="B9" s="392"/>
    </row>
    <row r="10" spans="1:2">
      <c r="A10" s="399"/>
      <c r="B10" s="393"/>
    </row>
    <row r="11" spans="1:2" ht="15.75">
      <c r="A11" s="88" t="s">
        <v>145</v>
      </c>
      <c r="B11" s="170"/>
    </row>
    <row r="12" spans="1:2" ht="15.75">
      <c r="A12" s="31" t="s">
        <v>143</v>
      </c>
      <c r="B12" s="170"/>
    </row>
    <row r="13" spans="1:2" ht="15.75">
      <c r="A13" s="89" t="s">
        <v>144</v>
      </c>
      <c r="B13" s="170"/>
    </row>
    <row r="14" spans="1:2" ht="15.75">
      <c r="A14" s="29" t="s">
        <v>541</v>
      </c>
      <c r="B14" s="30">
        <f>B13</f>
        <v>0</v>
      </c>
    </row>
  </sheetData>
  <mergeCells count="6">
    <mergeCell ref="A8:A10"/>
    <mergeCell ref="B8:B10"/>
    <mergeCell ref="A1:B1"/>
    <mergeCell ref="A2:B2"/>
    <mergeCell ref="A4:B4"/>
    <mergeCell ref="A3:B3"/>
  </mergeCells>
  <pageMargins left="0.7" right="0.7" top="0.75" bottom="0.75" header="0.3" footer="0.3"/>
  <pageSetup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2:K191"/>
  <sheetViews>
    <sheetView topLeftCell="B1" zoomScale="82" zoomScaleNormal="82" workbookViewId="0">
      <pane ySplit="9" topLeftCell="A10" activePane="bottomLeft" state="frozen"/>
      <selection pane="bottomLeft" activeCell="D33" sqref="D33"/>
    </sheetView>
  </sheetViews>
  <sheetFormatPr baseColWidth="10" defaultRowHeight="15"/>
  <cols>
    <col min="1" max="1" width="80.140625" customWidth="1"/>
    <col min="2" max="2" width="22.7109375" customWidth="1"/>
    <col min="3" max="3" width="17.140625" customWidth="1"/>
    <col min="4" max="4" width="21" customWidth="1"/>
    <col min="5" max="5" width="22" customWidth="1"/>
    <col min="6" max="6" width="22.28515625" bestFit="1" customWidth="1"/>
    <col min="7" max="7" width="14.28515625" customWidth="1"/>
    <col min="8" max="8" width="14.5703125" customWidth="1"/>
    <col min="9" max="9" width="16.5703125" customWidth="1"/>
    <col min="10" max="10" width="21.7109375" customWidth="1"/>
    <col min="11" max="11" width="18.85546875" customWidth="1"/>
  </cols>
  <sheetData>
    <row r="2" spans="1:11" ht="18.75">
      <c r="A2" s="372" t="s">
        <v>572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</row>
    <row r="3" spans="1:11" ht="18.75">
      <c r="A3" s="372" t="s">
        <v>151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</row>
    <row r="4" spans="1:11" ht="18.75">
      <c r="A4" s="373" t="s">
        <v>406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</row>
    <row r="5" spans="1:11" ht="18.75">
      <c r="A5" s="372" t="s">
        <v>0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</row>
    <row r="6" spans="1:11">
      <c r="B6" s="33"/>
    </row>
    <row r="7" spans="1:11" ht="8.4499999999999993" customHeight="1">
      <c r="B7" s="23"/>
      <c r="C7" s="23" t="s">
        <v>306</v>
      </c>
      <c r="D7" s="23" t="s">
        <v>304</v>
      </c>
      <c r="E7" s="23" t="s">
        <v>305</v>
      </c>
      <c r="F7" s="23" t="s">
        <v>299</v>
      </c>
      <c r="G7" s="23" t="s">
        <v>300</v>
      </c>
      <c r="H7" s="23" t="s">
        <v>301</v>
      </c>
      <c r="I7" s="23" t="s">
        <v>302</v>
      </c>
      <c r="J7" s="23" t="s">
        <v>124</v>
      </c>
      <c r="K7" s="23" t="s">
        <v>303</v>
      </c>
    </row>
    <row r="8" spans="1:11" ht="20.45" customHeight="1">
      <c r="A8" s="34" t="s">
        <v>16</v>
      </c>
      <c r="B8" s="191" t="s">
        <v>567</v>
      </c>
      <c r="C8" s="50" t="s">
        <v>109</v>
      </c>
      <c r="D8" s="50" t="s">
        <v>110</v>
      </c>
      <c r="E8" s="50" t="s">
        <v>113</v>
      </c>
      <c r="F8" s="50" t="s">
        <v>114</v>
      </c>
      <c r="G8" s="50" t="s">
        <v>116</v>
      </c>
      <c r="H8" s="50" t="s">
        <v>119</v>
      </c>
      <c r="I8" s="50" t="s">
        <v>122</v>
      </c>
      <c r="J8" s="50" t="s">
        <v>138</v>
      </c>
      <c r="K8" s="50" t="s">
        <v>125</v>
      </c>
    </row>
    <row r="9" spans="1:11" ht="18.75">
      <c r="A9" s="35" t="s">
        <v>149</v>
      </c>
      <c r="B9" s="51"/>
      <c r="C9" s="51">
        <v>0</v>
      </c>
      <c r="D9" s="51" t="s">
        <v>111</v>
      </c>
      <c r="E9" s="51" t="s">
        <v>112</v>
      </c>
      <c r="F9" s="51" t="s">
        <v>115</v>
      </c>
      <c r="G9" s="51" t="s">
        <v>117</v>
      </c>
      <c r="H9" s="51" t="s">
        <v>118</v>
      </c>
      <c r="I9" s="51" t="s">
        <v>120</v>
      </c>
      <c r="J9" s="51" t="s">
        <v>121</v>
      </c>
      <c r="K9" s="51" t="s">
        <v>123</v>
      </c>
    </row>
    <row r="10" spans="1:11" ht="18.75">
      <c r="A10" s="35" t="s">
        <v>152</v>
      </c>
      <c r="B10" s="195">
        <f>+B11+B36</f>
        <v>0</v>
      </c>
      <c r="C10" s="37"/>
      <c r="D10" s="37"/>
      <c r="E10" s="37"/>
      <c r="F10" s="37"/>
      <c r="G10" s="37"/>
      <c r="H10" s="37"/>
      <c r="I10" s="37"/>
      <c r="J10" s="37"/>
      <c r="K10" s="37"/>
    </row>
    <row r="11" spans="1:11" ht="18.75">
      <c r="A11" s="35" t="s">
        <v>294</v>
      </c>
      <c r="B11" s="195">
        <f>+B12+B25</f>
        <v>0</v>
      </c>
      <c r="C11" s="37"/>
      <c r="D11" s="37"/>
      <c r="E11" s="37"/>
      <c r="F11" s="37"/>
      <c r="G11" s="37"/>
      <c r="H11" s="37"/>
      <c r="I11" s="37"/>
      <c r="J11" s="37"/>
      <c r="K11" s="37"/>
    </row>
    <row r="12" spans="1:11" ht="18.75">
      <c r="A12" s="35" t="s">
        <v>153</v>
      </c>
      <c r="B12" s="190">
        <f>SUM(B13:B35)</f>
        <v>0</v>
      </c>
      <c r="C12" s="37"/>
      <c r="D12" s="37"/>
      <c r="E12" s="37"/>
      <c r="F12" s="37"/>
      <c r="G12" s="37"/>
      <c r="H12" s="37"/>
      <c r="I12" s="37"/>
      <c r="J12" s="37"/>
      <c r="K12" s="37"/>
    </row>
    <row r="13" spans="1:11">
      <c r="A13" s="36" t="s">
        <v>154</v>
      </c>
      <c r="B13" s="193"/>
      <c r="C13" s="37"/>
      <c r="D13" s="37"/>
      <c r="E13" s="37"/>
      <c r="F13" s="37"/>
      <c r="G13" s="37"/>
      <c r="H13" s="37"/>
      <c r="I13" s="37"/>
      <c r="J13" s="37"/>
      <c r="K13" s="37"/>
    </row>
    <row r="14" spans="1:11">
      <c r="A14" s="36" t="s">
        <v>155</v>
      </c>
      <c r="B14" s="193"/>
      <c r="C14" s="37"/>
      <c r="D14" s="37"/>
      <c r="E14" s="37"/>
      <c r="F14" s="37"/>
      <c r="G14" s="37"/>
      <c r="H14" s="37"/>
      <c r="I14" s="37"/>
      <c r="J14" s="37"/>
      <c r="K14" s="37"/>
    </row>
    <row r="15" spans="1:11">
      <c r="A15" s="15" t="s">
        <v>156</v>
      </c>
      <c r="B15" s="193"/>
      <c r="C15" s="37"/>
      <c r="D15" s="37"/>
      <c r="E15" s="37"/>
      <c r="F15" s="37"/>
      <c r="G15" s="37"/>
      <c r="H15" s="37"/>
      <c r="I15" s="37"/>
      <c r="J15" s="37"/>
      <c r="K15" s="37"/>
    </row>
    <row r="16" spans="1:11">
      <c r="A16" s="15" t="s">
        <v>296</v>
      </c>
      <c r="B16" s="196"/>
      <c r="C16" s="37"/>
      <c r="D16" s="37"/>
      <c r="E16" s="37"/>
      <c r="F16" s="37"/>
      <c r="G16" s="37"/>
      <c r="H16" s="37"/>
      <c r="I16" s="37"/>
      <c r="J16" s="37"/>
      <c r="K16" s="37"/>
    </row>
    <row r="17" spans="1:11">
      <c r="A17" s="15" t="s">
        <v>297</v>
      </c>
      <c r="B17" s="196"/>
      <c r="C17" s="37"/>
      <c r="D17" s="37"/>
      <c r="E17" s="37"/>
      <c r="F17" s="37"/>
      <c r="G17" s="37"/>
      <c r="H17" s="37"/>
      <c r="I17" s="37"/>
      <c r="J17" s="37"/>
      <c r="K17" s="37"/>
    </row>
    <row r="18" spans="1:11">
      <c r="A18" s="15" t="s">
        <v>157</v>
      </c>
      <c r="B18" s="193"/>
      <c r="C18" s="37"/>
      <c r="D18" s="37"/>
      <c r="E18" s="37"/>
      <c r="F18" s="37"/>
      <c r="G18" s="37"/>
      <c r="H18" s="37"/>
      <c r="I18" s="37"/>
      <c r="J18" s="37"/>
      <c r="K18" s="37"/>
    </row>
    <row r="19" spans="1:11">
      <c r="A19" s="36" t="s">
        <v>158</v>
      </c>
      <c r="B19" s="193"/>
      <c r="C19" s="37"/>
      <c r="D19" s="37"/>
      <c r="E19" s="37"/>
      <c r="F19" s="37"/>
      <c r="G19" s="37"/>
      <c r="H19" s="37"/>
      <c r="I19" s="37"/>
      <c r="J19" s="37"/>
      <c r="K19" s="37"/>
    </row>
    <row r="20" spans="1:11">
      <c r="A20" s="36" t="s">
        <v>159</v>
      </c>
      <c r="B20" s="193">
        <v>0</v>
      </c>
      <c r="C20" s="37"/>
      <c r="D20" s="37"/>
      <c r="E20" s="37"/>
      <c r="F20" s="37"/>
      <c r="G20" s="37"/>
      <c r="H20" s="37"/>
      <c r="I20" s="37"/>
      <c r="J20" s="37"/>
      <c r="K20" s="37"/>
    </row>
    <row r="21" spans="1:11">
      <c r="A21" s="36" t="s">
        <v>158</v>
      </c>
      <c r="B21" s="193"/>
      <c r="C21" s="37"/>
      <c r="D21" s="37"/>
      <c r="E21" s="37"/>
      <c r="F21" s="37"/>
      <c r="G21" s="37"/>
      <c r="H21" s="37"/>
      <c r="I21" s="37"/>
      <c r="J21" s="37"/>
      <c r="K21" s="37"/>
    </row>
    <row r="22" spans="1:11">
      <c r="A22" s="36" t="s">
        <v>160</v>
      </c>
      <c r="B22" s="193"/>
      <c r="C22" s="37"/>
      <c r="D22" s="37"/>
      <c r="E22" s="37"/>
      <c r="F22" s="37"/>
      <c r="G22" s="37"/>
      <c r="H22" s="37"/>
      <c r="I22" s="37"/>
      <c r="J22" s="37"/>
      <c r="K22" s="37"/>
    </row>
    <row r="23" spans="1:11">
      <c r="A23" s="36" t="s">
        <v>161</v>
      </c>
      <c r="B23" s="193"/>
      <c r="C23" s="37"/>
      <c r="D23" s="37"/>
      <c r="E23" s="37"/>
      <c r="F23" s="37"/>
      <c r="G23" s="37"/>
      <c r="H23" s="37"/>
      <c r="I23" s="37"/>
      <c r="J23" s="37"/>
      <c r="K23" s="37"/>
    </row>
    <row r="24" spans="1:11">
      <c r="A24" s="15" t="s">
        <v>162</v>
      </c>
      <c r="B24" s="193"/>
      <c r="C24" s="37"/>
      <c r="D24" s="37"/>
      <c r="E24" s="37"/>
      <c r="F24" s="37"/>
      <c r="G24" s="37"/>
      <c r="H24" s="37"/>
      <c r="I24" s="37"/>
      <c r="J24" s="37"/>
      <c r="K24" s="37"/>
    </row>
    <row r="25" spans="1:11" ht="18.75">
      <c r="A25" s="35" t="s">
        <v>163</v>
      </c>
      <c r="B25" s="197"/>
      <c r="C25" s="37"/>
      <c r="D25" s="37"/>
      <c r="E25" s="37"/>
      <c r="F25" s="37"/>
      <c r="G25" s="37"/>
      <c r="H25" s="37"/>
      <c r="I25" s="37"/>
      <c r="J25" s="37"/>
      <c r="K25" s="37"/>
    </row>
    <row r="26" spans="1:11">
      <c r="A26" s="36" t="s">
        <v>164</v>
      </c>
      <c r="B26" s="193"/>
      <c r="C26" s="37"/>
      <c r="D26" s="37"/>
      <c r="E26" s="37"/>
      <c r="F26" s="37"/>
      <c r="G26" s="37"/>
      <c r="H26" s="37"/>
      <c r="I26" s="37"/>
      <c r="J26" s="37"/>
      <c r="K26" s="37"/>
    </row>
    <row r="27" spans="1:11">
      <c r="A27" s="36" t="s">
        <v>165</v>
      </c>
      <c r="B27" s="193"/>
      <c r="C27" s="37"/>
      <c r="D27" s="37"/>
      <c r="E27" s="37"/>
      <c r="F27" s="37"/>
      <c r="G27" s="37"/>
      <c r="H27" s="37"/>
      <c r="I27" s="37"/>
      <c r="J27" s="37"/>
      <c r="K27" s="37"/>
    </row>
    <row r="28" spans="1:11">
      <c r="A28" s="36" t="s">
        <v>166</v>
      </c>
      <c r="B28" s="193"/>
      <c r="C28" s="37"/>
      <c r="D28" s="37"/>
      <c r="E28" s="37"/>
      <c r="F28" s="37"/>
      <c r="G28" s="37"/>
      <c r="H28" s="37"/>
      <c r="I28" s="37"/>
      <c r="J28" s="37"/>
      <c r="K28" s="37"/>
    </row>
    <row r="29" spans="1:11">
      <c r="A29" s="15" t="s">
        <v>167</v>
      </c>
      <c r="B29" s="193"/>
      <c r="C29" s="37"/>
      <c r="D29" s="37"/>
      <c r="E29" s="37"/>
      <c r="F29" s="37"/>
      <c r="G29" s="37"/>
      <c r="H29" s="37"/>
      <c r="I29" s="37"/>
      <c r="J29" s="37"/>
      <c r="K29" s="37"/>
    </row>
    <row r="30" spans="1:11">
      <c r="A30" s="15" t="s">
        <v>168</v>
      </c>
      <c r="B30" s="207"/>
      <c r="C30" s="37"/>
      <c r="D30" s="37"/>
      <c r="E30" s="37"/>
      <c r="F30" s="37"/>
      <c r="G30" s="37"/>
      <c r="H30" s="37"/>
      <c r="I30" s="37"/>
      <c r="J30" s="37"/>
      <c r="K30" s="37"/>
    </row>
    <row r="31" spans="1:11">
      <c r="A31" s="15" t="s">
        <v>169</v>
      </c>
      <c r="B31" s="193"/>
      <c r="C31" s="37"/>
      <c r="D31" s="37"/>
      <c r="E31" s="37"/>
      <c r="F31" s="37"/>
      <c r="G31" s="37"/>
      <c r="H31" s="37"/>
      <c r="I31" s="37"/>
      <c r="J31" s="37"/>
      <c r="K31" s="37"/>
    </row>
    <row r="32" spans="1:11">
      <c r="A32" s="15" t="s">
        <v>170</v>
      </c>
      <c r="B32" s="193"/>
      <c r="C32" s="37"/>
      <c r="D32" s="37"/>
      <c r="E32" s="37"/>
      <c r="F32" s="37"/>
      <c r="G32" s="37"/>
      <c r="H32" s="37"/>
      <c r="I32" s="37"/>
      <c r="J32" s="37"/>
      <c r="K32" s="37"/>
    </row>
    <row r="33" spans="1:11">
      <c r="A33" s="36" t="s">
        <v>171</v>
      </c>
      <c r="B33" s="193">
        <v>0</v>
      </c>
      <c r="C33" s="37"/>
      <c r="D33" s="37"/>
      <c r="E33" s="37"/>
      <c r="F33" s="37"/>
      <c r="G33" s="37"/>
      <c r="H33" s="37"/>
      <c r="I33" s="37"/>
      <c r="J33" s="37"/>
      <c r="K33" s="37"/>
    </row>
    <row r="34" spans="1:11">
      <c r="A34" s="38" t="s">
        <v>172</v>
      </c>
      <c r="B34" s="193">
        <v>0</v>
      </c>
      <c r="C34" s="37"/>
      <c r="D34" s="37"/>
      <c r="E34" s="37"/>
      <c r="F34" s="37"/>
      <c r="G34" s="37"/>
      <c r="H34" s="37"/>
      <c r="I34" s="37"/>
      <c r="J34" s="37"/>
      <c r="K34" s="37"/>
    </row>
    <row r="35" spans="1:11">
      <c r="A35" s="36" t="s">
        <v>173</v>
      </c>
      <c r="B35" s="193">
        <v>0</v>
      </c>
      <c r="C35" s="37"/>
      <c r="D35" s="37"/>
      <c r="E35" s="37"/>
      <c r="F35" s="37"/>
      <c r="G35" s="37"/>
      <c r="H35" s="37"/>
      <c r="I35" s="37"/>
      <c r="J35" s="37"/>
      <c r="K35" s="37"/>
    </row>
    <row r="36" spans="1:11" ht="18.75">
      <c r="A36" s="35" t="s">
        <v>174</v>
      </c>
      <c r="B36" s="197">
        <f>SUM(B37:B39)</f>
        <v>0</v>
      </c>
      <c r="C36" s="37"/>
      <c r="D36" s="37"/>
      <c r="E36" s="37"/>
      <c r="F36" s="37"/>
      <c r="G36" s="37"/>
      <c r="H36" s="37"/>
      <c r="I36" s="37"/>
      <c r="J36" s="37"/>
      <c r="K36" s="37"/>
    </row>
    <row r="37" spans="1:11">
      <c r="A37" s="36" t="s">
        <v>175</v>
      </c>
      <c r="B37" s="193"/>
      <c r="C37" s="37"/>
      <c r="D37" s="37"/>
      <c r="E37" s="37"/>
      <c r="F37" s="37"/>
      <c r="G37" s="37"/>
      <c r="H37" s="37"/>
      <c r="I37" s="37"/>
      <c r="J37" s="37"/>
      <c r="K37" s="37"/>
    </row>
    <row r="38" spans="1:11">
      <c r="A38" s="36" t="s">
        <v>176</v>
      </c>
      <c r="B38" s="193"/>
      <c r="C38" s="37"/>
      <c r="D38" s="37"/>
      <c r="E38" s="37"/>
      <c r="F38" s="37"/>
      <c r="G38" s="37"/>
      <c r="H38" s="37"/>
      <c r="I38" s="37"/>
      <c r="J38" s="37"/>
      <c r="K38" s="37"/>
    </row>
    <row r="39" spans="1:11">
      <c r="A39" s="36" t="s">
        <v>177</v>
      </c>
      <c r="B39" s="193"/>
      <c r="C39" s="37"/>
      <c r="D39" s="37"/>
      <c r="E39" s="37"/>
      <c r="F39" s="37"/>
      <c r="G39" s="37"/>
      <c r="H39" s="37"/>
      <c r="I39" s="37"/>
      <c r="J39" s="37"/>
      <c r="K39" s="37"/>
    </row>
    <row r="40" spans="1:11" ht="18.75">
      <c r="A40" s="35" t="s">
        <v>104</v>
      </c>
      <c r="B40" s="194">
        <f>+B41+B96</f>
        <v>0</v>
      </c>
      <c r="C40" s="37"/>
      <c r="D40" s="37"/>
      <c r="E40" s="37"/>
      <c r="F40" s="37"/>
      <c r="G40" s="37"/>
      <c r="H40" s="37"/>
      <c r="I40" s="37"/>
      <c r="J40" s="37"/>
      <c r="K40" s="37"/>
    </row>
    <row r="41" spans="1:11" ht="18.75">
      <c r="A41" s="35" t="s">
        <v>178</v>
      </c>
      <c r="B41" s="194">
        <f>+B42+B49+B55+B60+B66+B69+B80</f>
        <v>0</v>
      </c>
      <c r="C41" s="37"/>
      <c r="D41" s="37"/>
      <c r="E41" s="37"/>
      <c r="F41" s="37"/>
      <c r="G41" s="37"/>
      <c r="H41" s="37"/>
      <c r="I41" s="37"/>
      <c r="J41" s="37"/>
      <c r="K41" s="37"/>
    </row>
    <row r="42" spans="1:11" ht="15.75">
      <c r="A42" s="39" t="s">
        <v>179</v>
      </c>
      <c r="B42" s="197">
        <f>SUM(B43:B48)</f>
        <v>0</v>
      </c>
      <c r="C42" s="37"/>
      <c r="D42" s="37"/>
      <c r="E42" s="37"/>
      <c r="F42" s="37"/>
      <c r="G42" s="37"/>
      <c r="H42" s="37"/>
      <c r="I42" s="37"/>
      <c r="J42" s="37"/>
      <c r="K42" s="37"/>
    </row>
    <row r="43" spans="1:11">
      <c r="A43" s="36" t="s">
        <v>180</v>
      </c>
      <c r="B43" s="193">
        <v>0</v>
      </c>
      <c r="C43" s="37"/>
      <c r="D43" s="37"/>
      <c r="E43" s="37"/>
      <c r="F43" s="37"/>
      <c r="G43" s="37"/>
      <c r="H43" s="37"/>
      <c r="I43" s="37"/>
      <c r="J43" s="37"/>
      <c r="K43" s="37"/>
    </row>
    <row r="44" spans="1:11">
      <c r="A44" s="36" t="s">
        <v>181</v>
      </c>
      <c r="B44" s="193"/>
      <c r="C44" s="37"/>
      <c r="D44" s="37"/>
      <c r="E44" s="37"/>
      <c r="F44" s="37"/>
      <c r="G44" s="37"/>
      <c r="H44" s="37"/>
      <c r="I44" s="37"/>
      <c r="J44" s="37"/>
      <c r="K44" s="37"/>
    </row>
    <row r="45" spans="1:11">
      <c r="A45" s="36" t="s">
        <v>182</v>
      </c>
      <c r="B45" s="193"/>
      <c r="C45" s="37"/>
      <c r="D45" s="37"/>
      <c r="E45" s="37"/>
      <c r="F45" s="37"/>
      <c r="G45" s="37"/>
      <c r="H45" s="37"/>
      <c r="I45" s="37"/>
      <c r="J45" s="37"/>
      <c r="K45" s="37"/>
    </row>
    <row r="46" spans="1:11">
      <c r="A46" s="36" t="s">
        <v>183</v>
      </c>
      <c r="B46" s="193"/>
      <c r="C46" s="37"/>
      <c r="D46" s="37"/>
      <c r="E46" s="37"/>
      <c r="F46" s="37"/>
      <c r="G46" s="37"/>
      <c r="H46" s="37"/>
      <c r="I46" s="37"/>
      <c r="J46" s="37"/>
      <c r="K46" s="37"/>
    </row>
    <row r="47" spans="1:11">
      <c r="A47" s="36" t="s">
        <v>184</v>
      </c>
      <c r="B47" s="193"/>
      <c r="C47" s="37"/>
      <c r="D47" s="37"/>
      <c r="E47" s="37"/>
      <c r="F47" s="37"/>
      <c r="G47" s="37"/>
      <c r="H47" s="37"/>
      <c r="I47" s="37"/>
      <c r="J47" s="37"/>
      <c r="K47" s="37"/>
    </row>
    <row r="48" spans="1:11">
      <c r="A48" s="36" t="s">
        <v>185</v>
      </c>
      <c r="B48" s="193"/>
      <c r="C48" s="37"/>
      <c r="D48" s="37"/>
      <c r="E48" s="37"/>
      <c r="F48" s="37"/>
      <c r="G48" s="37"/>
      <c r="H48" s="37"/>
      <c r="I48" s="37"/>
      <c r="J48" s="37"/>
      <c r="K48" s="37"/>
    </row>
    <row r="49" spans="1:11" ht="15.75">
      <c r="A49" s="39" t="s">
        <v>186</v>
      </c>
      <c r="B49" s="197">
        <f>SUM(B50:B54)</f>
        <v>0</v>
      </c>
      <c r="C49" s="37"/>
      <c r="D49" s="37"/>
      <c r="E49" s="37"/>
      <c r="F49" s="37"/>
      <c r="G49" s="37"/>
      <c r="H49" s="37"/>
      <c r="I49" s="37"/>
      <c r="J49" s="37"/>
      <c r="K49" s="37"/>
    </row>
    <row r="50" spans="1:11">
      <c r="A50" s="36" t="s">
        <v>187</v>
      </c>
      <c r="B50" s="193"/>
      <c r="C50" s="37"/>
      <c r="D50" s="37"/>
      <c r="E50" s="37"/>
      <c r="F50" s="37"/>
      <c r="G50" s="37"/>
      <c r="H50" s="37"/>
      <c r="I50" s="37"/>
      <c r="J50" s="37"/>
      <c r="K50" s="37"/>
    </row>
    <row r="51" spans="1:11">
      <c r="A51" s="36" t="s">
        <v>188</v>
      </c>
      <c r="B51" s="193"/>
      <c r="C51" s="37"/>
      <c r="D51" s="37"/>
      <c r="E51" s="37"/>
      <c r="F51" s="37"/>
      <c r="G51" s="37"/>
      <c r="H51" s="37"/>
      <c r="I51" s="37"/>
      <c r="J51" s="37"/>
      <c r="K51" s="37"/>
    </row>
    <row r="52" spans="1:11" ht="15.75">
      <c r="A52" s="39" t="s">
        <v>189</v>
      </c>
      <c r="B52" s="197"/>
      <c r="C52" s="37"/>
      <c r="D52" s="37"/>
      <c r="E52" s="37"/>
      <c r="F52" s="37"/>
      <c r="G52" s="37"/>
      <c r="H52" s="37"/>
      <c r="I52" s="37"/>
      <c r="J52" s="37"/>
      <c r="K52" s="37"/>
    </row>
    <row r="53" spans="1:11">
      <c r="A53" s="36" t="s">
        <v>190</v>
      </c>
      <c r="B53" s="193"/>
      <c r="C53" s="37"/>
      <c r="D53" s="37"/>
      <c r="E53" s="37"/>
      <c r="F53" s="37"/>
      <c r="G53" s="37"/>
      <c r="H53" s="37"/>
      <c r="I53" s="37"/>
      <c r="J53" s="37"/>
      <c r="K53" s="37"/>
    </row>
    <row r="54" spans="1:11">
      <c r="A54" s="36" t="s">
        <v>191</v>
      </c>
      <c r="B54" s="193"/>
      <c r="C54" s="37"/>
      <c r="D54" s="37"/>
      <c r="E54" s="37"/>
      <c r="F54" s="37"/>
      <c r="G54" s="37"/>
      <c r="H54" s="37"/>
      <c r="I54" s="37"/>
      <c r="J54" s="37"/>
      <c r="K54" s="37"/>
    </row>
    <row r="55" spans="1:11" ht="15.75">
      <c r="A55" s="39" t="s">
        <v>192</v>
      </c>
      <c r="B55" s="197">
        <f>SUM(B56:B59)</f>
        <v>0</v>
      </c>
      <c r="C55" s="37"/>
      <c r="D55" s="37"/>
      <c r="E55" s="37"/>
      <c r="F55" s="37"/>
      <c r="G55" s="37"/>
      <c r="H55" s="37"/>
      <c r="I55" s="37"/>
      <c r="J55" s="37"/>
      <c r="K55" s="37"/>
    </row>
    <row r="56" spans="1:11">
      <c r="A56" s="36" t="s">
        <v>193</v>
      </c>
      <c r="B56" s="193"/>
      <c r="C56" s="37"/>
      <c r="D56" s="37"/>
      <c r="E56" s="37"/>
      <c r="F56" s="37"/>
      <c r="G56" s="37"/>
      <c r="H56" s="37"/>
      <c r="I56" s="37"/>
      <c r="J56" s="37"/>
      <c r="K56" s="37"/>
    </row>
    <row r="57" spans="1:11">
      <c r="A57" s="36" t="s">
        <v>194</v>
      </c>
      <c r="B57" s="193"/>
      <c r="C57" s="37"/>
      <c r="D57" s="37"/>
      <c r="E57" s="37"/>
      <c r="F57" s="37"/>
      <c r="G57" s="37"/>
      <c r="H57" s="37"/>
      <c r="I57" s="37"/>
      <c r="J57" s="37"/>
      <c r="K57" s="37"/>
    </row>
    <row r="58" spans="1:11">
      <c r="A58" s="36" t="s">
        <v>195</v>
      </c>
      <c r="B58" s="193"/>
      <c r="C58" s="37"/>
      <c r="D58" s="37"/>
      <c r="E58" s="37"/>
      <c r="F58" s="37"/>
      <c r="G58" s="37"/>
      <c r="H58" s="37"/>
      <c r="I58" s="37"/>
      <c r="J58" s="37"/>
      <c r="K58" s="37"/>
    </row>
    <row r="59" spans="1:11">
      <c r="A59" s="36" t="s">
        <v>196</v>
      </c>
      <c r="B59" s="193"/>
      <c r="C59" s="37"/>
      <c r="D59" s="37"/>
      <c r="E59" s="37"/>
      <c r="F59" s="37"/>
      <c r="G59" s="37"/>
      <c r="H59" s="37"/>
      <c r="I59" s="37"/>
      <c r="J59" s="37"/>
      <c r="K59" s="37"/>
    </row>
    <row r="60" spans="1:11" ht="15.75">
      <c r="A60" s="39" t="s">
        <v>197</v>
      </c>
      <c r="B60" s="197">
        <f>SUM(B61:B65)</f>
        <v>0</v>
      </c>
      <c r="C60" s="37"/>
      <c r="D60" s="37"/>
      <c r="E60" s="37"/>
      <c r="F60" s="37"/>
      <c r="G60" s="37"/>
      <c r="H60" s="37"/>
      <c r="I60" s="37"/>
      <c r="J60" s="37"/>
      <c r="K60" s="37"/>
    </row>
    <row r="61" spans="1:11">
      <c r="A61" s="36" t="s">
        <v>198</v>
      </c>
      <c r="B61" s="193"/>
      <c r="C61" s="37"/>
      <c r="D61" s="37"/>
      <c r="E61" s="37"/>
      <c r="F61" s="37"/>
      <c r="G61" s="37"/>
      <c r="H61" s="37"/>
      <c r="I61" s="37"/>
      <c r="J61" s="37"/>
      <c r="K61" s="37"/>
    </row>
    <row r="62" spans="1:11">
      <c r="A62" s="36" t="s">
        <v>199</v>
      </c>
      <c r="B62" s="193"/>
      <c r="C62" s="37"/>
      <c r="D62" s="37"/>
      <c r="E62" s="37"/>
      <c r="F62" s="37"/>
      <c r="G62" s="37"/>
      <c r="H62" s="37"/>
      <c r="I62" s="37"/>
      <c r="J62" s="37"/>
      <c r="K62" s="37"/>
    </row>
    <row r="63" spans="1:11">
      <c r="A63" s="36" t="s">
        <v>200</v>
      </c>
      <c r="B63" s="193"/>
      <c r="C63" s="37"/>
      <c r="D63" s="37"/>
      <c r="E63" s="37"/>
      <c r="F63" s="37"/>
      <c r="G63" s="37"/>
      <c r="H63" s="37"/>
      <c r="I63" s="37"/>
      <c r="J63" s="37"/>
      <c r="K63" s="37"/>
    </row>
    <row r="64" spans="1:11">
      <c r="A64" s="36" t="s">
        <v>201</v>
      </c>
      <c r="B64" s="193"/>
      <c r="C64" s="37"/>
      <c r="D64" s="37"/>
      <c r="E64" s="37"/>
      <c r="F64" s="37"/>
      <c r="G64" s="37"/>
      <c r="H64" s="37"/>
      <c r="I64" s="37"/>
      <c r="J64" s="37"/>
      <c r="K64" s="37"/>
    </row>
    <row r="65" spans="1:11">
      <c r="A65" s="36" t="s">
        <v>202</v>
      </c>
      <c r="B65" s="193"/>
      <c r="C65" s="37"/>
      <c r="D65" s="37"/>
      <c r="E65" s="37"/>
      <c r="F65" s="37"/>
      <c r="G65" s="37"/>
      <c r="H65" s="37"/>
      <c r="I65" s="37"/>
      <c r="J65" s="37"/>
      <c r="K65" s="37"/>
    </row>
    <row r="66" spans="1:11" ht="15.75">
      <c r="A66" s="39" t="s">
        <v>203</v>
      </c>
      <c r="B66" s="197">
        <f>SUM(B67:B68)</f>
        <v>0</v>
      </c>
      <c r="C66" s="37"/>
      <c r="D66" s="37"/>
      <c r="E66" s="37"/>
      <c r="F66" s="37"/>
      <c r="G66" s="37"/>
      <c r="H66" s="37"/>
      <c r="I66" s="37"/>
      <c r="J66" s="37"/>
      <c r="K66" s="37"/>
    </row>
    <row r="67" spans="1:11">
      <c r="A67" s="36" t="s">
        <v>204</v>
      </c>
      <c r="B67" s="193"/>
      <c r="C67" s="37"/>
      <c r="D67" s="37"/>
      <c r="E67" s="37"/>
      <c r="F67" s="37"/>
      <c r="G67" s="37"/>
      <c r="H67" s="37"/>
      <c r="I67" s="37"/>
      <c r="J67" s="37"/>
      <c r="K67" s="37"/>
    </row>
    <row r="68" spans="1:11">
      <c r="A68" s="36" t="s">
        <v>308</v>
      </c>
      <c r="B68" s="193"/>
      <c r="C68" s="37"/>
      <c r="D68" s="37"/>
      <c r="E68" s="37"/>
      <c r="F68" s="37"/>
      <c r="G68" s="37"/>
      <c r="H68" s="37"/>
      <c r="I68" s="37"/>
      <c r="J68" s="37"/>
      <c r="K68" s="37"/>
    </row>
    <row r="69" spans="1:11" ht="15.75">
      <c r="A69" s="39" t="s">
        <v>205</v>
      </c>
      <c r="B69" s="197">
        <f>SUM(B71:B79)</f>
        <v>0</v>
      </c>
      <c r="C69" s="37"/>
      <c r="D69" s="37"/>
      <c r="E69" s="37"/>
      <c r="F69" s="37"/>
      <c r="G69" s="37"/>
      <c r="H69" s="37"/>
      <c r="I69" s="37"/>
      <c r="J69" s="37"/>
      <c r="K69" s="37"/>
    </row>
    <row r="70" spans="1:11">
      <c r="A70" s="36" t="s">
        <v>307</v>
      </c>
      <c r="B70" s="197"/>
      <c r="C70" s="37"/>
      <c r="D70" s="37"/>
      <c r="E70" s="37"/>
      <c r="F70" s="37"/>
      <c r="G70" s="37"/>
      <c r="H70" s="37"/>
      <c r="I70" s="37"/>
      <c r="J70" s="37"/>
      <c r="K70" s="37"/>
    </row>
    <row r="71" spans="1:11">
      <c r="A71" s="52" t="s">
        <v>309</v>
      </c>
      <c r="B71" s="198"/>
      <c r="C71" s="37"/>
      <c r="D71" s="37"/>
      <c r="E71" s="37"/>
      <c r="F71" s="37"/>
      <c r="G71" s="37"/>
      <c r="H71" s="37"/>
      <c r="I71" s="37"/>
      <c r="J71" s="37"/>
      <c r="K71" s="37"/>
    </row>
    <row r="72" spans="1:11">
      <c r="A72" s="36" t="s">
        <v>206</v>
      </c>
      <c r="B72" s="193"/>
      <c r="C72" s="37"/>
      <c r="D72" s="37"/>
      <c r="E72" s="37"/>
      <c r="F72" s="37"/>
      <c r="G72" s="37"/>
      <c r="H72" s="37"/>
      <c r="I72" s="37"/>
      <c r="J72" s="37"/>
      <c r="K72" s="37"/>
    </row>
    <row r="73" spans="1:11">
      <c r="A73" s="36" t="s">
        <v>207</v>
      </c>
      <c r="B73" s="193"/>
      <c r="C73" s="37"/>
      <c r="D73" s="37"/>
      <c r="E73" s="37"/>
      <c r="F73" s="37"/>
      <c r="G73" s="37"/>
      <c r="H73" s="37"/>
      <c r="I73" s="37"/>
      <c r="J73" s="37"/>
      <c r="K73" s="37"/>
    </row>
    <row r="74" spans="1:11">
      <c r="A74" s="36" t="s">
        <v>208</v>
      </c>
      <c r="B74" s="193"/>
      <c r="C74" s="37"/>
      <c r="D74" s="37"/>
      <c r="E74" s="37"/>
      <c r="F74" s="37"/>
      <c r="G74" s="37"/>
      <c r="H74" s="37"/>
      <c r="I74" s="37"/>
      <c r="J74" s="37"/>
      <c r="K74" s="37"/>
    </row>
    <row r="75" spans="1:11">
      <c r="A75" s="36" t="s">
        <v>209</v>
      </c>
      <c r="B75" s="193"/>
      <c r="C75" s="37"/>
      <c r="D75" s="37"/>
      <c r="E75" s="37"/>
      <c r="F75" s="37"/>
      <c r="G75" s="37"/>
      <c r="H75" s="37"/>
      <c r="I75" s="37"/>
      <c r="J75" s="37"/>
      <c r="K75" s="37"/>
    </row>
    <row r="76" spans="1:11">
      <c r="A76" s="36" t="s">
        <v>210</v>
      </c>
      <c r="B76" s="193"/>
      <c r="C76" s="37"/>
      <c r="D76" s="37"/>
      <c r="E76" s="37"/>
      <c r="F76" s="37"/>
      <c r="G76" s="37"/>
      <c r="H76" s="37"/>
      <c r="I76" s="37"/>
      <c r="J76" s="37"/>
      <c r="K76" s="37"/>
    </row>
    <row r="77" spans="1:11">
      <c r="A77" s="36" t="s">
        <v>211</v>
      </c>
      <c r="B77" s="193"/>
      <c r="C77" s="37"/>
      <c r="D77" s="37"/>
      <c r="E77" s="37"/>
      <c r="F77" s="37"/>
      <c r="G77" s="37"/>
      <c r="H77" s="37"/>
      <c r="I77" s="37"/>
      <c r="J77" s="37"/>
      <c r="K77" s="37"/>
    </row>
    <row r="78" spans="1:11">
      <c r="A78" s="15" t="s">
        <v>212</v>
      </c>
      <c r="B78" s="193"/>
      <c r="C78" s="37"/>
      <c r="D78" s="37"/>
      <c r="E78" s="37"/>
      <c r="F78" s="37"/>
      <c r="G78" s="37"/>
      <c r="H78" s="37"/>
      <c r="I78" s="37"/>
      <c r="J78" s="37"/>
      <c r="K78" s="37"/>
    </row>
    <row r="79" spans="1:11">
      <c r="A79" s="36" t="s">
        <v>213</v>
      </c>
      <c r="B79" s="193"/>
      <c r="C79" s="37"/>
      <c r="D79" s="37"/>
      <c r="E79" s="37"/>
      <c r="F79" s="37"/>
      <c r="G79" s="37"/>
      <c r="H79" s="37"/>
      <c r="I79" s="37"/>
      <c r="J79" s="37"/>
      <c r="K79" s="37"/>
    </row>
    <row r="80" spans="1:11" ht="15.75">
      <c r="A80" s="39" t="s">
        <v>214</v>
      </c>
      <c r="B80" s="197">
        <f>SUM(B81:B95)</f>
        <v>0</v>
      </c>
      <c r="C80" s="37"/>
      <c r="D80" s="37"/>
      <c r="E80" s="37"/>
      <c r="F80" s="37"/>
      <c r="G80" s="37"/>
      <c r="H80" s="37"/>
      <c r="I80" s="37"/>
      <c r="J80" s="37"/>
      <c r="K80" s="37"/>
    </row>
    <row r="81" spans="1:11">
      <c r="A81" s="36" t="s">
        <v>215</v>
      </c>
      <c r="B81" s="193"/>
      <c r="C81" s="37"/>
      <c r="D81" s="37"/>
      <c r="E81" s="37"/>
      <c r="F81" s="37"/>
      <c r="G81" s="37"/>
      <c r="H81" s="37"/>
      <c r="I81" s="37"/>
      <c r="J81" s="37"/>
      <c r="K81" s="37"/>
    </row>
    <row r="82" spans="1:11">
      <c r="A82" s="36" t="s">
        <v>216</v>
      </c>
      <c r="B82" s="193"/>
      <c r="C82" s="37"/>
      <c r="D82" s="37"/>
      <c r="E82" s="37"/>
      <c r="F82" s="37"/>
      <c r="G82" s="37"/>
      <c r="H82" s="37"/>
      <c r="I82" s="37"/>
      <c r="J82" s="37"/>
      <c r="K82" s="37"/>
    </row>
    <row r="83" spans="1:11">
      <c r="A83" s="36" t="s">
        <v>217</v>
      </c>
      <c r="B83" s="193"/>
      <c r="C83" s="37"/>
      <c r="D83" s="37"/>
      <c r="E83" s="37"/>
      <c r="F83" s="37"/>
      <c r="G83" s="37"/>
      <c r="H83" s="37"/>
      <c r="I83" s="37"/>
      <c r="J83" s="37"/>
      <c r="K83" s="37"/>
    </row>
    <row r="84" spans="1:11">
      <c r="A84" s="36" t="s">
        <v>218</v>
      </c>
      <c r="B84" s="193"/>
      <c r="C84" s="37"/>
      <c r="D84" s="37"/>
      <c r="E84" s="37"/>
      <c r="F84" s="37"/>
      <c r="G84" s="37"/>
      <c r="H84" s="37"/>
      <c r="I84" s="37"/>
      <c r="J84" s="37"/>
      <c r="K84" s="37"/>
    </row>
    <row r="85" spans="1:11">
      <c r="A85" s="36" t="s">
        <v>219</v>
      </c>
      <c r="B85" s="193"/>
      <c r="C85" s="37"/>
      <c r="D85" s="37"/>
      <c r="E85" s="37"/>
      <c r="F85" s="37"/>
      <c r="G85" s="37"/>
      <c r="H85" s="37"/>
      <c r="I85" s="37"/>
      <c r="J85" s="37"/>
      <c r="K85" s="37"/>
    </row>
    <row r="86" spans="1:11">
      <c r="A86" s="49" t="s">
        <v>220</v>
      </c>
      <c r="B86" s="193"/>
      <c r="C86" s="37"/>
      <c r="D86" s="37"/>
      <c r="E86" s="37"/>
      <c r="F86" s="37"/>
      <c r="G86" s="37"/>
      <c r="H86" s="37"/>
      <c r="I86" s="37"/>
      <c r="J86" s="37"/>
      <c r="K86" s="37"/>
    </row>
    <row r="87" spans="1:11">
      <c r="A87" s="36" t="s">
        <v>221</v>
      </c>
      <c r="B87" s="193"/>
      <c r="C87" s="37"/>
      <c r="D87" s="37"/>
      <c r="E87" s="37"/>
      <c r="F87" s="37"/>
      <c r="G87" s="37"/>
      <c r="H87" s="37"/>
      <c r="I87" s="37"/>
      <c r="J87" s="37"/>
      <c r="K87" s="37"/>
    </row>
    <row r="88" spans="1:11">
      <c r="A88" s="36" t="s">
        <v>222</v>
      </c>
      <c r="B88" s="193"/>
      <c r="C88" s="37"/>
      <c r="D88" s="37"/>
      <c r="E88" s="37"/>
      <c r="F88" s="37"/>
      <c r="G88" s="37"/>
      <c r="H88" s="37"/>
      <c r="I88" s="37"/>
      <c r="J88" s="37"/>
      <c r="K88" s="37"/>
    </row>
    <row r="89" spans="1:11">
      <c r="A89" s="36" t="s">
        <v>223</v>
      </c>
      <c r="B89" s="193"/>
      <c r="C89" s="37"/>
      <c r="D89" s="37"/>
      <c r="E89" s="37"/>
      <c r="F89" s="37"/>
      <c r="G89" s="37"/>
      <c r="H89" s="37"/>
      <c r="I89" s="37"/>
      <c r="J89" s="37"/>
      <c r="K89" s="37"/>
    </row>
    <row r="90" spans="1:11">
      <c r="A90" s="36" t="s">
        <v>224</v>
      </c>
      <c r="B90" s="193"/>
      <c r="C90" s="37"/>
      <c r="D90" s="37"/>
      <c r="E90" s="37"/>
      <c r="F90" s="37"/>
      <c r="G90" s="37"/>
      <c r="H90" s="37"/>
      <c r="I90" s="37"/>
      <c r="J90" s="37"/>
      <c r="K90" s="37"/>
    </row>
    <row r="91" spans="1:11">
      <c r="A91" s="36" t="s">
        <v>225</v>
      </c>
      <c r="B91" s="193"/>
      <c r="C91" s="37"/>
      <c r="D91" s="37"/>
      <c r="E91" s="37"/>
      <c r="F91" s="37"/>
      <c r="G91" s="37"/>
      <c r="H91" s="37"/>
      <c r="I91" s="37"/>
      <c r="J91" s="37"/>
      <c r="K91" s="37"/>
    </row>
    <row r="92" spans="1:11">
      <c r="A92" s="36" t="s">
        <v>226</v>
      </c>
      <c r="B92" s="193"/>
      <c r="C92" s="37"/>
      <c r="D92" s="37"/>
      <c r="E92" s="37"/>
      <c r="F92" s="37"/>
      <c r="G92" s="37"/>
      <c r="H92" s="37"/>
      <c r="I92" s="37"/>
      <c r="J92" s="37"/>
      <c r="K92" s="37"/>
    </row>
    <row r="93" spans="1:11">
      <c r="A93" s="36" t="s">
        <v>227</v>
      </c>
      <c r="B93" s="193"/>
      <c r="C93" s="37"/>
      <c r="D93" s="37"/>
      <c r="E93" s="37"/>
      <c r="F93" s="37"/>
      <c r="G93" s="37"/>
      <c r="H93" s="37"/>
      <c r="I93" s="37"/>
      <c r="J93" s="37"/>
      <c r="K93" s="37"/>
    </row>
    <row r="94" spans="1:11">
      <c r="A94" s="36" t="s">
        <v>292</v>
      </c>
      <c r="B94" s="193"/>
      <c r="C94" s="37"/>
      <c r="D94" s="37"/>
      <c r="E94" s="37"/>
      <c r="F94" s="37"/>
      <c r="G94" s="37"/>
      <c r="H94" s="37"/>
      <c r="I94" s="37"/>
      <c r="J94" s="37"/>
      <c r="K94" s="37"/>
    </row>
    <row r="95" spans="1:11">
      <c r="A95" s="36" t="s">
        <v>298</v>
      </c>
      <c r="B95" s="198"/>
      <c r="C95" s="37"/>
      <c r="D95" s="37"/>
      <c r="E95" s="37"/>
      <c r="F95" s="37"/>
      <c r="G95" s="37"/>
      <c r="H95" s="37"/>
      <c r="I95" s="37"/>
      <c r="J95" s="37"/>
      <c r="K95" s="37"/>
    </row>
    <row r="96" spans="1:11" ht="18.75">
      <c r="A96" s="35" t="s">
        <v>228</v>
      </c>
      <c r="B96" s="194">
        <f>+B97+B101+B105+B110+B116+B128+B138</f>
        <v>0</v>
      </c>
      <c r="C96" s="37"/>
      <c r="D96" s="37"/>
      <c r="E96" s="37"/>
      <c r="F96" s="37"/>
      <c r="G96" s="37"/>
      <c r="H96" s="37"/>
      <c r="I96" s="37"/>
      <c r="J96" s="37"/>
      <c r="K96" s="37"/>
    </row>
    <row r="97" spans="1:11" ht="15.75">
      <c r="A97" s="39" t="s">
        <v>229</v>
      </c>
      <c r="B97" s="197">
        <f>SUM(B98:B100)</f>
        <v>0</v>
      </c>
      <c r="C97" s="37"/>
      <c r="D97" s="37"/>
      <c r="E97" s="37"/>
      <c r="F97" s="37"/>
      <c r="G97" s="37"/>
      <c r="H97" s="37"/>
      <c r="I97" s="37"/>
      <c r="J97" s="37"/>
      <c r="K97" s="37"/>
    </row>
    <row r="98" spans="1:11">
      <c r="A98" s="40" t="s">
        <v>230</v>
      </c>
      <c r="B98" s="193"/>
      <c r="C98" s="37"/>
      <c r="D98" s="37"/>
      <c r="E98" s="37"/>
      <c r="F98" s="37"/>
      <c r="G98" s="37"/>
      <c r="H98" s="37"/>
      <c r="I98" s="37"/>
      <c r="J98" s="37"/>
      <c r="K98" s="37"/>
    </row>
    <row r="99" spans="1:11">
      <c r="A99" s="40" t="s">
        <v>231</v>
      </c>
      <c r="B99" s="193"/>
      <c r="C99" s="37"/>
      <c r="D99" s="37"/>
      <c r="E99" s="37"/>
      <c r="F99" s="37"/>
      <c r="G99" s="37"/>
      <c r="H99" s="37"/>
      <c r="I99" s="37"/>
      <c r="J99" s="37"/>
      <c r="K99" s="37"/>
    </row>
    <row r="100" spans="1:11">
      <c r="A100" s="40" t="s">
        <v>310</v>
      </c>
      <c r="B100" s="196"/>
      <c r="C100" s="37"/>
      <c r="D100" s="37"/>
      <c r="E100" s="37"/>
      <c r="F100" s="37"/>
      <c r="G100" s="37"/>
      <c r="H100" s="37"/>
      <c r="I100" s="37"/>
      <c r="J100" s="37"/>
      <c r="K100" s="37"/>
    </row>
    <row r="101" spans="1:11" ht="15.75">
      <c r="A101" s="39" t="s">
        <v>232</v>
      </c>
      <c r="B101" s="197">
        <f>SUM(B102:B104)</f>
        <v>0</v>
      </c>
      <c r="C101" s="37"/>
      <c r="D101" s="37"/>
      <c r="E101" s="37"/>
      <c r="F101" s="37"/>
      <c r="G101" s="37"/>
      <c r="H101" s="37"/>
      <c r="I101" s="37"/>
      <c r="J101" s="37"/>
      <c r="K101" s="37"/>
    </row>
    <row r="102" spans="1:11">
      <c r="A102" s="40" t="s">
        <v>233</v>
      </c>
      <c r="B102" s="193"/>
      <c r="C102" s="37"/>
      <c r="D102" s="37"/>
      <c r="E102" s="37"/>
      <c r="F102" s="37"/>
      <c r="G102" s="37"/>
      <c r="H102" s="37"/>
      <c r="I102" s="37"/>
      <c r="J102" s="37"/>
      <c r="K102" s="37"/>
    </row>
    <row r="103" spans="1:11">
      <c r="A103" s="40" t="s">
        <v>234</v>
      </c>
      <c r="B103" s="193"/>
      <c r="C103" s="37"/>
      <c r="D103" s="37"/>
      <c r="E103" s="37"/>
      <c r="F103" s="37"/>
      <c r="G103" s="37"/>
      <c r="H103" s="37"/>
      <c r="I103" s="37"/>
      <c r="J103" s="37"/>
      <c r="K103" s="37"/>
    </row>
    <row r="104" spans="1:11">
      <c r="A104" s="40" t="s">
        <v>235</v>
      </c>
      <c r="B104" s="193"/>
      <c r="C104" s="37"/>
      <c r="D104" s="37"/>
      <c r="E104" s="37"/>
      <c r="F104" s="37"/>
      <c r="G104" s="37"/>
      <c r="H104" s="37"/>
      <c r="I104" s="37"/>
      <c r="J104" s="37"/>
      <c r="K104" s="37"/>
    </row>
    <row r="105" spans="1:11" ht="15.75">
      <c r="A105" s="39" t="s">
        <v>236</v>
      </c>
      <c r="B105" s="197">
        <f>SUM(B106:B109)</f>
        <v>0</v>
      </c>
      <c r="C105" s="37"/>
      <c r="D105" s="37"/>
      <c r="E105" s="37"/>
      <c r="F105" s="37"/>
      <c r="G105" s="37"/>
      <c r="H105" s="37"/>
      <c r="I105" s="37"/>
      <c r="J105" s="37"/>
      <c r="K105" s="37"/>
    </row>
    <row r="106" spans="1:11">
      <c r="A106" s="40" t="s">
        <v>237</v>
      </c>
      <c r="B106" s="193"/>
      <c r="C106" s="37"/>
      <c r="D106" s="37"/>
      <c r="E106" s="37"/>
      <c r="F106" s="37"/>
      <c r="G106" s="37"/>
      <c r="H106" s="37"/>
      <c r="I106" s="37"/>
      <c r="J106" s="37"/>
      <c r="K106" s="37"/>
    </row>
    <row r="107" spans="1:11">
      <c r="A107" s="40" t="s">
        <v>238</v>
      </c>
      <c r="B107" s="193"/>
      <c r="C107" s="37"/>
      <c r="D107" s="37"/>
      <c r="E107" s="37"/>
      <c r="F107" s="37"/>
      <c r="G107" s="37"/>
      <c r="H107" s="37"/>
      <c r="I107" s="37"/>
      <c r="J107" s="37"/>
      <c r="K107" s="37"/>
    </row>
    <row r="108" spans="1:11">
      <c r="A108" s="40" t="s">
        <v>239</v>
      </c>
      <c r="B108" s="193"/>
      <c r="C108" s="37"/>
      <c r="D108" s="37"/>
      <c r="E108" s="37"/>
      <c r="F108" s="37"/>
      <c r="G108" s="37"/>
      <c r="H108" s="37"/>
      <c r="I108" s="37"/>
      <c r="J108" s="37"/>
      <c r="K108" s="37"/>
    </row>
    <row r="109" spans="1:11">
      <c r="A109" s="40" t="s">
        <v>240</v>
      </c>
      <c r="B109" s="193"/>
      <c r="C109" s="37"/>
      <c r="D109" s="37"/>
      <c r="E109" s="37"/>
      <c r="F109" s="37"/>
      <c r="G109" s="37"/>
      <c r="H109" s="37"/>
      <c r="I109" s="37"/>
      <c r="J109" s="37"/>
      <c r="K109" s="37"/>
    </row>
    <row r="110" spans="1:11" ht="15.75">
      <c r="A110" s="39" t="s">
        <v>241</v>
      </c>
      <c r="B110" s="197">
        <f>SUM(B111:B115)</f>
        <v>0</v>
      </c>
      <c r="C110" s="37"/>
      <c r="D110" s="37"/>
      <c r="E110" s="37"/>
      <c r="F110" s="37"/>
      <c r="G110" s="37"/>
      <c r="H110" s="37"/>
      <c r="I110" s="37"/>
      <c r="J110" s="37"/>
      <c r="K110" s="37"/>
    </row>
    <row r="111" spans="1:11">
      <c r="A111" s="40" t="s">
        <v>242</v>
      </c>
      <c r="B111" s="193"/>
      <c r="C111" s="37"/>
      <c r="D111" s="37"/>
      <c r="E111" s="37"/>
      <c r="F111" s="37"/>
      <c r="G111" s="37"/>
      <c r="H111" s="37"/>
      <c r="I111" s="37"/>
      <c r="J111" s="37"/>
      <c r="K111" s="37"/>
    </row>
    <row r="112" spans="1:11">
      <c r="A112" s="40" t="s">
        <v>243</v>
      </c>
      <c r="B112" s="193">
        <v>0</v>
      </c>
      <c r="C112" s="37"/>
      <c r="D112" s="37"/>
      <c r="E112" s="37"/>
      <c r="F112" s="37"/>
      <c r="G112" s="37"/>
      <c r="H112" s="37"/>
      <c r="I112" s="37"/>
      <c r="J112" s="37"/>
      <c r="K112" s="37"/>
    </row>
    <row r="113" spans="1:11">
      <c r="A113" s="40" t="s">
        <v>244</v>
      </c>
      <c r="B113" s="193"/>
      <c r="C113" s="37"/>
      <c r="D113" s="37"/>
      <c r="E113" s="37"/>
      <c r="F113" s="37"/>
      <c r="G113" s="37"/>
      <c r="H113" s="37"/>
      <c r="I113" s="37"/>
      <c r="J113" s="37"/>
      <c r="K113" s="37"/>
    </row>
    <row r="114" spans="1:11">
      <c r="A114" s="40" t="s">
        <v>245</v>
      </c>
      <c r="B114" s="193"/>
      <c r="C114" s="37"/>
      <c r="D114" s="37"/>
      <c r="E114" s="37"/>
      <c r="F114" s="37"/>
      <c r="G114" s="37"/>
      <c r="H114" s="37"/>
      <c r="I114" s="37"/>
      <c r="J114" s="37"/>
      <c r="K114" s="37"/>
    </row>
    <row r="115" spans="1:11">
      <c r="A115" s="40" t="s">
        <v>246</v>
      </c>
      <c r="B115" s="193"/>
      <c r="C115" s="37"/>
      <c r="D115" s="37"/>
      <c r="E115" s="37"/>
      <c r="F115" s="37"/>
      <c r="G115" s="37"/>
      <c r="H115" s="37"/>
      <c r="I115" s="37"/>
      <c r="J115" s="37"/>
      <c r="K115" s="37"/>
    </row>
    <row r="116" spans="1:11" ht="15.75">
      <c r="A116" s="39" t="s">
        <v>247</v>
      </c>
      <c r="B116" s="197">
        <f>SUM(B117:B127)</f>
        <v>0</v>
      </c>
      <c r="C116" s="37"/>
      <c r="D116" s="37"/>
      <c r="E116" s="37"/>
      <c r="F116" s="37"/>
      <c r="G116" s="37"/>
      <c r="H116" s="37"/>
      <c r="I116" s="37"/>
      <c r="J116" s="37"/>
      <c r="K116" s="37"/>
    </row>
    <row r="117" spans="1:11">
      <c r="A117" s="40" t="s">
        <v>248</v>
      </c>
      <c r="B117" s="193"/>
      <c r="C117" s="37"/>
      <c r="D117" s="37"/>
      <c r="E117" s="37"/>
      <c r="F117" s="37"/>
      <c r="G117" s="37"/>
      <c r="H117" s="37"/>
      <c r="I117" s="37"/>
      <c r="J117" s="37"/>
      <c r="K117" s="37"/>
    </row>
    <row r="118" spans="1:11">
      <c r="A118" s="40" t="s">
        <v>249</v>
      </c>
      <c r="B118" s="193"/>
      <c r="C118" s="37"/>
      <c r="D118" s="37"/>
      <c r="E118" s="37"/>
      <c r="F118" s="37"/>
      <c r="G118" s="37"/>
      <c r="H118" s="37"/>
      <c r="I118" s="37"/>
      <c r="J118" s="37"/>
      <c r="K118" s="37"/>
    </row>
    <row r="119" spans="1:11">
      <c r="A119" s="40" t="s">
        <v>250</v>
      </c>
      <c r="B119" s="193"/>
      <c r="C119" s="37"/>
      <c r="D119" s="37"/>
      <c r="E119" s="37"/>
      <c r="F119" s="37"/>
      <c r="G119" s="37"/>
      <c r="H119" s="37"/>
      <c r="I119" s="37"/>
      <c r="J119" s="37"/>
      <c r="K119" s="37"/>
    </row>
    <row r="120" spans="1:11">
      <c r="A120" s="40" t="s">
        <v>251</v>
      </c>
      <c r="B120" s="193"/>
      <c r="C120" s="37"/>
      <c r="D120" s="37"/>
      <c r="E120" s="37"/>
      <c r="F120" s="37"/>
      <c r="G120" s="37"/>
      <c r="H120" s="37"/>
      <c r="I120" s="37"/>
      <c r="J120" s="37"/>
      <c r="K120" s="37"/>
    </row>
    <row r="121" spans="1:11">
      <c r="A121" s="40" t="s">
        <v>252</v>
      </c>
      <c r="B121" s="193"/>
      <c r="C121" s="37"/>
      <c r="D121" s="37"/>
      <c r="E121" s="37"/>
      <c r="F121" s="37"/>
      <c r="G121" s="37"/>
      <c r="H121" s="37"/>
      <c r="I121" s="37"/>
      <c r="J121" s="37"/>
      <c r="K121" s="37"/>
    </row>
    <row r="122" spans="1:11">
      <c r="A122" s="40" t="s">
        <v>253</v>
      </c>
      <c r="B122" s="193"/>
      <c r="C122" s="37"/>
      <c r="D122" s="37"/>
      <c r="E122" s="37"/>
      <c r="F122" s="37"/>
      <c r="G122" s="37"/>
      <c r="H122" s="37"/>
      <c r="I122" s="37"/>
      <c r="J122" s="37"/>
      <c r="K122" s="37"/>
    </row>
    <row r="123" spans="1:11">
      <c r="A123" s="48" t="s">
        <v>311</v>
      </c>
      <c r="B123" s="199"/>
      <c r="C123" s="37"/>
      <c r="D123" s="37"/>
      <c r="E123" s="37"/>
      <c r="F123" s="37"/>
      <c r="G123" s="37"/>
      <c r="H123" s="37"/>
      <c r="I123" s="37"/>
      <c r="J123" s="37"/>
      <c r="K123" s="37"/>
    </row>
    <row r="124" spans="1:11">
      <c r="A124" s="40" t="s">
        <v>254</v>
      </c>
      <c r="B124" s="193"/>
      <c r="C124" s="37"/>
      <c r="D124" s="37"/>
      <c r="E124" s="37"/>
      <c r="F124" s="37"/>
      <c r="G124" s="37"/>
      <c r="H124" s="37"/>
      <c r="I124" s="37"/>
      <c r="J124" s="37"/>
      <c r="K124" s="37"/>
    </row>
    <row r="125" spans="1:11">
      <c r="A125" s="40" t="s">
        <v>255</v>
      </c>
      <c r="B125" s="193"/>
      <c r="C125" s="37"/>
      <c r="D125" s="37"/>
      <c r="E125" s="37"/>
      <c r="F125" s="37"/>
      <c r="G125" s="37"/>
      <c r="H125" s="37"/>
      <c r="I125" s="37"/>
      <c r="J125" s="37"/>
      <c r="K125" s="37"/>
    </row>
    <row r="126" spans="1:11">
      <c r="A126" s="40" t="s">
        <v>256</v>
      </c>
      <c r="B126" s="193"/>
      <c r="C126" s="37"/>
      <c r="D126" s="37"/>
      <c r="E126" s="37"/>
      <c r="F126" s="37"/>
      <c r="G126" s="37"/>
      <c r="H126" s="37"/>
      <c r="I126" s="37"/>
      <c r="J126" s="37"/>
      <c r="K126" s="37"/>
    </row>
    <row r="127" spans="1:11">
      <c r="A127" s="40" t="s">
        <v>257</v>
      </c>
      <c r="B127" s="193"/>
      <c r="C127" s="37"/>
      <c r="D127" s="37"/>
      <c r="E127" s="37"/>
      <c r="F127" s="37"/>
      <c r="G127" s="37"/>
      <c r="H127" s="37"/>
      <c r="I127" s="37"/>
      <c r="J127" s="37"/>
      <c r="K127" s="37"/>
    </row>
    <row r="128" spans="1:11" ht="15.75">
      <c r="A128" s="39" t="s">
        <v>258</v>
      </c>
      <c r="B128" s="197">
        <f>SUM(B129:B137)</f>
        <v>0</v>
      </c>
      <c r="C128" s="37"/>
      <c r="D128" s="37"/>
      <c r="E128" s="37"/>
      <c r="F128" s="37"/>
      <c r="G128" s="37"/>
      <c r="H128" s="37"/>
      <c r="I128" s="37"/>
      <c r="J128" s="37"/>
      <c r="K128" s="37"/>
    </row>
    <row r="129" spans="1:11">
      <c r="A129" s="40" t="s">
        <v>259</v>
      </c>
      <c r="B129" s="193"/>
      <c r="C129" s="37"/>
      <c r="D129" s="37"/>
      <c r="E129" s="37"/>
      <c r="F129" s="37"/>
      <c r="G129" s="37"/>
      <c r="H129" s="37"/>
      <c r="I129" s="37"/>
      <c r="J129" s="37"/>
      <c r="K129" s="37"/>
    </row>
    <row r="130" spans="1:11">
      <c r="A130" s="40" t="s">
        <v>260</v>
      </c>
      <c r="B130" s="193"/>
      <c r="C130" s="37"/>
      <c r="D130" s="37"/>
      <c r="E130" s="37"/>
      <c r="F130" s="37"/>
      <c r="G130" s="37"/>
      <c r="H130" s="37"/>
      <c r="I130" s="37"/>
      <c r="J130" s="37"/>
      <c r="K130" s="37"/>
    </row>
    <row r="131" spans="1:11">
      <c r="A131" s="40" t="s">
        <v>261</v>
      </c>
      <c r="B131" s="193"/>
      <c r="C131" s="37"/>
      <c r="D131" s="37"/>
      <c r="E131" s="37"/>
      <c r="F131" s="37"/>
      <c r="G131" s="37"/>
      <c r="H131" s="37"/>
      <c r="I131" s="37"/>
      <c r="J131" s="37"/>
      <c r="K131" s="37"/>
    </row>
    <row r="132" spans="1:11">
      <c r="A132" s="40" t="s">
        <v>262</v>
      </c>
      <c r="B132" s="193"/>
      <c r="C132" s="37"/>
      <c r="D132" s="37"/>
      <c r="E132" s="37"/>
      <c r="F132" s="37"/>
      <c r="G132" s="37"/>
      <c r="H132" s="37"/>
      <c r="I132" s="37"/>
      <c r="J132" s="37"/>
      <c r="K132" s="37"/>
    </row>
    <row r="133" spans="1:11">
      <c r="A133" s="40" t="s">
        <v>263</v>
      </c>
      <c r="B133" s="193"/>
      <c r="C133" s="37"/>
      <c r="D133" s="37"/>
      <c r="E133" s="37"/>
      <c r="F133" s="37"/>
      <c r="G133" s="37"/>
      <c r="H133" s="37"/>
      <c r="I133" s="37"/>
      <c r="J133" s="37"/>
      <c r="K133" s="37"/>
    </row>
    <row r="134" spans="1:11">
      <c r="A134" s="40" t="s">
        <v>264</v>
      </c>
      <c r="B134" s="193"/>
      <c r="C134" s="37"/>
      <c r="D134" s="37"/>
      <c r="E134" s="37"/>
      <c r="F134" s="37"/>
      <c r="G134" s="37"/>
      <c r="H134" s="37"/>
      <c r="I134" s="37"/>
      <c r="J134" s="37"/>
      <c r="K134" s="37"/>
    </row>
    <row r="135" spans="1:11">
      <c r="A135" s="40" t="s">
        <v>265</v>
      </c>
      <c r="B135" s="193"/>
      <c r="C135" s="37"/>
      <c r="D135" s="37"/>
      <c r="E135" s="37"/>
      <c r="F135" s="37"/>
      <c r="G135" s="37"/>
      <c r="H135" s="37"/>
      <c r="I135" s="37"/>
      <c r="J135" s="37"/>
      <c r="K135" s="37"/>
    </row>
    <row r="136" spans="1:11">
      <c r="A136" s="40" t="s">
        <v>266</v>
      </c>
      <c r="B136" s="193"/>
      <c r="C136" s="37"/>
      <c r="D136" s="37"/>
      <c r="E136" s="37"/>
      <c r="F136" s="37"/>
      <c r="G136" s="37"/>
      <c r="H136" s="37"/>
      <c r="I136" s="37"/>
      <c r="J136" s="37"/>
      <c r="K136" s="37"/>
    </row>
    <row r="137" spans="1:11">
      <c r="A137" s="48" t="s">
        <v>312</v>
      </c>
      <c r="B137" s="192"/>
      <c r="C137" s="37"/>
      <c r="D137" s="37"/>
      <c r="E137" s="37"/>
      <c r="F137" s="37"/>
      <c r="G137" s="37"/>
      <c r="H137" s="37"/>
      <c r="I137" s="37"/>
      <c r="J137" s="37"/>
      <c r="K137" s="37"/>
    </row>
    <row r="138" spans="1:11" ht="15.75">
      <c r="A138" s="39" t="s">
        <v>267</v>
      </c>
      <c r="B138" s="197">
        <f>SUM(B139:B153)</f>
        <v>0</v>
      </c>
      <c r="C138" s="37"/>
      <c r="D138" s="37"/>
      <c r="E138" s="37"/>
      <c r="F138" s="37"/>
      <c r="G138" s="37"/>
      <c r="H138" s="37"/>
      <c r="I138" s="37"/>
      <c r="J138" s="37"/>
      <c r="K138" s="37"/>
    </row>
    <row r="139" spans="1:11">
      <c r="A139" s="40" t="s">
        <v>268</v>
      </c>
      <c r="B139" s="193"/>
      <c r="C139" s="37"/>
      <c r="D139" s="37"/>
      <c r="E139" s="37"/>
      <c r="F139" s="37"/>
      <c r="G139" s="37"/>
      <c r="H139" s="37"/>
      <c r="I139" s="37"/>
      <c r="J139" s="37"/>
      <c r="K139" s="37"/>
    </row>
    <row r="140" spans="1:11">
      <c r="A140" s="40" t="s">
        <v>269</v>
      </c>
      <c r="B140" s="193"/>
      <c r="C140" s="37"/>
      <c r="D140" s="37"/>
      <c r="E140" s="37"/>
      <c r="F140" s="37"/>
      <c r="G140" s="37"/>
      <c r="H140" s="37"/>
      <c r="I140" s="37"/>
      <c r="J140" s="37"/>
      <c r="K140" s="37"/>
    </row>
    <row r="141" spans="1:11">
      <c r="A141" s="40" t="s">
        <v>313</v>
      </c>
      <c r="B141" s="192"/>
      <c r="C141" s="37"/>
      <c r="D141" s="37"/>
      <c r="E141" s="37"/>
      <c r="F141" s="37"/>
      <c r="G141" s="37"/>
      <c r="H141" s="37"/>
      <c r="I141" s="37"/>
      <c r="J141" s="37"/>
      <c r="K141" s="37"/>
    </row>
    <row r="142" spans="1:11">
      <c r="A142" s="40" t="s">
        <v>270</v>
      </c>
      <c r="B142" s="193"/>
      <c r="C142" s="37"/>
      <c r="D142" s="37"/>
      <c r="E142" s="37"/>
      <c r="F142" s="37"/>
      <c r="G142" s="37"/>
      <c r="H142" s="37"/>
      <c r="I142" s="37"/>
      <c r="J142" s="37"/>
      <c r="K142" s="37"/>
    </row>
    <row r="143" spans="1:11">
      <c r="A143" s="40" t="s">
        <v>271</v>
      </c>
      <c r="B143" s="193"/>
      <c r="C143" s="37"/>
      <c r="D143" s="37"/>
      <c r="E143" s="37"/>
      <c r="F143" s="37"/>
      <c r="G143" s="37"/>
      <c r="H143" s="37"/>
      <c r="I143" s="37"/>
      <c r="J143" s="37"/>
      <c r="K143" s="37"/>
    </row>
    <row r="144" spans="1:11">
      <c r="A144" s="40" t="s">
        <v>271</v>
      </c>
      <c r="B144" s="193"/>
      <c r="C144" s="37"/>
      <c r="D144" s="37"/>
      <c r="E144" s="37"/>
      <c r="F144" s="37"/>
      <c r="G144" s="37"/>
      <c r="H144" s="37"/>
      <c r="I144" s="37"/>
      <c r="J144" s="37"/>
      <c r="K144" s="37"/>
    </row>
    <row r="145" spans="1:11">
      <c r="A145" s="40" t="s">
        <v>272</v>
      </c>
      <c r="B145" s="193"/>
      <c r="C145" s="37"/>
      <c r="D145" s="37"/>
      <c r="E145" s="37"/>
      <c r="F145" s="37"/>
      <c r="G145" s="37"/>
      <c r="H145" s="37"/>
      <c r="I145" s="37"/>
      <c r="J145" s="37"/>
      <c r="K145" s="37"/>
    </row>
    <row r="146" spans="1:11">
      <c r="A146" s="40" t="s">
        <v>273</v>
      </c>
      <c r="B146" s="189"/>
      <c r="C146" s="37"/>
      <c r="D146" s="37"/>
      <c r="E146" s="37"/>
      <c r="F146" s="37"/>
      <c r="G146" s="37"/>
      <c r="H146" s="37"/>
      <c r="I146" s="37"/>
      <c r="J146" s="37"/>
      <c r="K146" s="37"/>
    </row>
    <row r="147" spans="1:11">
      <c r="A147" s="40" t="s">
        <v>274</v>
      </c>
      <c r="B147" s="193"/>
      <c r="C147" s="37"/>
      <c r="D147" s="37"/>
      <c r="E147" s="37"/>
      <c r="F147" s="37"/>
      <c r="G147" s="37"/>
      <c r="H147" s="37"/>
      <c r="I147" s="37"/>
      <c r="J147" s="37"/>
      <c r="K147" s="37"/>
    </row>
    <row r="148" spans="1:11">
      <c r="A148" s="40" t="s">
        <v>275</v>
      </c>
      <c r="B148" s="193"/>
      <c r="C148" s="37"/>
      <c r="D148" s="37"/>
      <c r="E148" s="37"/>
      <c r="F148" s="37"/>
      <c r="G148" s="37"/>
      <c r="H148" s="37"/>
      <c r="I148" s="37"/>
      <c r="J148" s="37"/>
      <c r="K148" s="37"/>
    </row>
    <row r="149" spans="1:11">
      <c r="A149" s="40" t="s">
        <v>276</v>
      </c>
      <c r="B149" s="193"/>
      <c r="C149" s="37"/>
      <c r="D149" s="37"/>
      <c r="E149" s="37"/>
      <c r="F149" s="37"/>
      <c r="G149" s="37"/>
      <c r="H149" s="37"/>
      <c r="I149" s="37"/>
      <c r="J149" s="37"/>
      <c r="K149" s="37"/>
    </row>
    <row r="150" spans="1:11">
      <c r="A150" s="40" t="s">
        <v>276</v>
      </c>
      <c r="B150" s="193"/>
      <c r="C150" s="37"/>
      <c r="D150" s="37"/>
      <c r="E150" s="37"/>
      <c r="F150" s="37"/>
      <c r="G150" s="37"/>
      <c r="H150" s="37"/>
      <c r="I150" s="37"/>
      <c r="J150" s="37"/>
      <c r="K150" s="37"/>
    </row>
    <row r="151" spans="1:11">
      <c r="A151" s="40" t="s">
        <v>277</v>
      </c>
      <c r="B151" s="193"/>
      <c r="C151" s="37"/>
      <c r="D151" s="37"/>
      <c r="E151" s="37"/>
      <c r="F151" s="37"/>
      <c r="G151" s="37"/>
      <c r="H151" s="37"/>
      <c r="I151" s="37"/>
      <c r="J151" s="37"/>
      <c r="K151" s="37"/>
    </row>
    <row r="152" spans="1:11">
      <c r="A152" s="40" t="s">
        <v>278</v>
      </c>
      <c r="B152" s="193"/>
      <c r="C152" s="37"/>
      <c r="D152" s="37"/>
      <c r="E152" s="37"/>
      <c r="F152" s="37"/>
      <c r="G152" s="37"/>
      <c r="H152" s="37"/>
      <c r="I152" s="37"/>
      <c r="J152" s="37"/>
      <c r="K152" s="37"/>
    </row>
    <row r="153" spans="1:11">
      <c r="A153" s="40" t="s">
        <v>279</v>
      </c>
      <c r="B153" s="193"/>
      <c r="C153" s="37"/>
      <c r="D153" s="37"/>
      <c r="E153" s="37"/>
      <c r="F153" s="37"/>
      <c r="G153" s="37"/>
      <c r="H153" s="37"/>
      <c r="I153" s="37"/>
      <c r="J153" s="37"/>
      <c r="K153" s="37"/>
    </row>
    <row r="154" spans="1:11">
      <c r="A154" s="41" t="s">
        <v>280</v>
      </c>
      <c r="B154" s="197">
        <f>SUM(B155:B161)</f>
        <v>0</v>
      </c>
      <c r="C154" s="37"/>
      <c r="D154" s="37"/>
      <c r="E154" s="37"/>
      <c r="F154" s="37"/>
      <c r="G154" s="37"/>
      <c r="H154" s="37"/>
      <c r="I154" s="37"/>
      <c r="J154" s="37"/>
      <c r="K154" s="37"/>
    </row>
    <row r="155" spans="1:11">
      <c r="A155" s="40" t="s">
        <v>281</v>
      </c>
      <c r="B155" s="193"/>
      <c r="C155" s="37"/>
      <c r="D155" s="37"/>
      <c r="E155" s="37"/>
      <c r="F155" s="37"/>
      <c r="G155" s="37"/>
      <c r="H155" s="37"/>
      <c r="I155" s="37"/>
      <c r="J155" s="37"/>
      <c r="K155" s="37"/>
    </row>
    <row r="156" spans="1:11">
      <c r="A156" s="40" t="s">
        <v>282</v>
      </c>
      <c r="B156" s="193"/>
      <c r="C156" s="37"/>
      <c r="D156" s="37"/>
      <c r="E156" s="37"/>
      <c r="F156" s="37"/>
      <c r="G156" s="37"/>
      <c r="H156" s="37"/>
      <c r="I156" s="37"/>
      <c r="J156" s="37"/>
      <c r="K156" s="37"/>
    </row>
    <row r="157" spans="1:11">
      <c r="A157" s="40" t="s">
        <v>283</v>
      </c>
      <c r="B157" s="193"/>
      <c r="C157" s="37"/>
      <c r="D157" s="37"/>
      <c r="E157" s="37"/>
      <c r="F157" s="37"/>
      <c r="G157" s="37"/>
      <c r="H157" s="37"/>
      <c r="I157" s="37"/>
      <c r="J157" s="37"/>
      <c r="K157" s="37"/>
    </row>
    <row r="158" spans="1:11">
      <c r="A158" s="40" t="s">
        <v>284</v>
      </c>
      <c r="B158" s="193"/>
      <c r="C158" s="37"/>
      <c r="D158" s="37"/>
      <c r="E158" s="37"/>
      <c r="F158" s="37"/>
      <c r="G158" s="37"/>
      <c r="H158" s="37"/>
      <c r="I158" s="37"/>
      <c r="J158" s="37"/>
      <c r="K158" s="37"/>
    </row>
    <row r="159" spans="1:11">
      <c r="A159" s="40" t="s">
        <v>285</v>
      </c>
      <c r="B159" s="193"/>
      <c r="C159" s="37"/>
      <c r="D159" s="37"/>
      <c r="E159" s="37"/>
      <c r="F159" s="37"/>
      <c r="G159" s="37"/>
      <c r="H159" s="37"/>
      <c r="I159" s="37"/>
      <c r="J159" s="37"/>
      <c r="K159" s="37"/>
    </row>
    <row r="160" spans="1:11">
      <c r="A160" s="40" t="s">
        <v>286</v>
      </c>
      <c r="B160" s="193"/>
      <c r="C160" s="37"/>
      <c r="D160" s="37"/>
      <c r="E160" s="37"/>
      <c r="F160" s="37"/>
      <c r="G160" s="37"/>
      <c r="H160" s="37"/>
      <c r="I160" s="37"/>
      <c r="J160" s="37"/>
      <c r="K160" s="37"/>
    </row>
    <row r="161" spans="1:11">
      <c r="A161" s="40" t="s">
        <v>134</v>
      </c>
      <c r="B161" s="193"/>
      <c r="C161" s="37"/>
      <c r="D161" s="37"/>
      <c r="E161" s="37"/>
      <c r="F161" s="37"/>
      <c r="G161" s="37"/>
      <c r="H161" s="37"/>
      <c r="I161" s="37"/>
      <c r="J161" s="37"/>
      <c r="K161" s="37"/>
    </row>
    <row r="162" spans="1:11">
      <c r="A162" s="42" t="s">
        <v>39</v>
      </c>
      <c r="B162" s="197">
        <f>SUM(B163:B165)</f>
        <v>0</v>
      </c>
      <c r="C162" s="37"/>
      <c r="D162" s="37"/>
      <c r="E162" s="37"/>
      <c r="F162" s="37"/>
      <c r="G162" s="37"/>
      <c r="H162" s="37"/>
      <c r="I162" s="37"/>
      <c r="J162" s="37"/>
      <c r="K162" s="37"/>
    </row>
    <row r="163" spans="1:11">
      <c r="A163" s="40" t="s">
        <v>287</v>
      </c>
      <c r="B163" s="193"/>
      <c r="C163" s="37"/>
      <c r="D163" s="37"/>
      <c r="E163" s="37"/>
      <c r="F163" s="37"/>
      <c r="G163" s="37"/>
      <c r="H163" s="37"/>
      <c r="I163" s="37"/>
      <c r="J163" s="37"/>
      <c r="K163" s="37"/>
    </row>
    <row r="164" spans="1:11">
      <c r="A164" s="43" t="s">
        <v>288</v>
      </c>
      <c r="B164" s="193"/>
      <c r="C164" s="37"/>
      <c r="D164" s="37"/>
      <c r="E164" s="37"/>
      <c r="F164" s="37"/>
      <c r="G164" s="37"/>
      <c r="H164" s="37"/>
      <c r="I164" s="37"/>
      <c r="J164" s="37"/>
      <c r="K164" s="37"/>
    </row>
    <row r="165" spans="1:11">
      <c r="A165" s="44" t="s">
        <v>289</v>
      </c>
      <c r="B165" s="193"/>
      <c r="C165" s="37"/>
      <c r="D165" s="37"/>
      <c r="E165" s="37"/>
      <c r="F165" s="37"/>
      <c r="G165" s="37"/>
      <c r="H165" s="37"/>
      <c r="I165" s="37"/>
      <c r="J165" s="37"/>
      <c r="K165" s="37"/>
    </row>
    <row r="166" spans="1:11">
      <c r="A166" s="42" t="s">
        <v>290</v>
      </c>
      <c r="B166" s="197">
        <f>SUM(B167:B169)</f>
        <v>0</v>
      </c>
      <c r="C166" s="37"/>
      <c r="D166" s="37"/>
      <c r="E166" s="37"/>
      <c r="F166" s="37"/>
      <c r="G166" s="37"/>
      <c r="H166" s="37"/>
      <c r="I166" s="37"/>
      <c r="J166" s="37"/>
      <c r="K166" s="37"/>
    </row>
    <row r="167" spans="1:11">
      <c r="A167" s="45" t="s">
        <v>291</v>
      </c>
      <c r="B167" s="193"/>
      <c r="C167" s="37"/>
      <c r="D167" s="37"/>
      <c r="E167" s="37"/>
      <c r="F167" s="37"/>
      <c r="G167" s="37"/>
      <c r="H167" s="37"/>
      <c r="I167" s="37"/>
      <c r="J167" s="37"/>
      <c r="K167" s="37"/>
    </row>
    <row r="168" spans="1:11">
      <c r="A168" s="43" t="s">
        <v>288</v>
      </c>
      <c r="B168" s="193"/>
      <c r="C168" s="37"/>
      <c r="D168" s="37"/>
      <c r="E168" s="37"/>
      <c r="F168" s="37"/>
      <c r="G168" s="37"/>
      <c r="H168" s="37"/>
      <c r="I168" s="37"/>
      <c r="J168" s="37"/>
      <c r="K168" s="37"/>
    </row>
    <row r="169" spans="1:11">
      <c r="A169" s="43" t="s">
        <v>289</v>
      </c>
      <c r="B169" s="193"/>
      <c r="C169" s="37"/>
      <c r="D169" s="37"/>
      <c r="E169" s="37"/>
      <c r="F169" s="37"/>
      <c r="G169" s="37"/>
      <c r="H169" s="37"/>
      <c r="I169" s="37"/>
      <c r="J169" s="37"/>
      <c r="K169" s="37"/>
    </row>
    <row r="170" spans="1:11">
      <c r="A170" s="43" t="s">
        <v>321</v>
      </c>
      <c r="B170" s="200"/>
      <c r="C170" s="37"/>
      <c r="D170" s="37"/>
      <c r="E170" s="37"/>
      <c r="F170" s="37"/>
      <c r="G170" s="37"/>
      <c r="H170" s="37"/>
      <c r="I170" s="37"/>
      <c r="J170" s="37"/>
      <c r="K170" s="37"/>
    </row>
    <row r="171" spans="1:11">
      <c r="A171" s="43" t="s">
        <v>322</v>
      </c>
      <c r="B171" s="193"/>
      <c r="C171" s="37"/>
      <c r="D171" s="37"/>
      <c r="E171" s="37"/>
      <c r="F171" s="37"/>
      <c r="G171" s="37"/>
      <c r="H171" s="37"/>
      <c r="I171" s="37"/>
      <c r="J171" s="37"/>
      <c r="K171" s="37"/>
    </row>
    <row r="172" spans="1:11">
      <c r="A172" s="42" t="s">
        <v>293</v>
      </c>
      <c r="B172" s="192"/>
      <c r="C172" s="37"/>
      <c r="D172" s="37"/>
      <c r="E172" s="37"/>
      <c r="F172" s="37"/>
      <c r="G172" s="37"/>
      <c r="H172" s="37"/>
      <c r="I172" s="37"/>
      <c r="J172" s="37"/>
      <c r="K172" s="37"/>
    </row>
    <row r="173" spans="1:11">
      <c r="A173" s="43" t="s">
        <v>314</v>
      </c>
      <c r="B173" s="196"/>
      <c r="C173" s="37"/>
      <c r="D173" s="37"/>
      <c r="E173" s="37"/>
      <c r="F173" s="37"/>
      <c r="G173" s="37"/>
      <c r="H173" s="37"/>
      <c r="I173" s="37"/>
      <c r="J173" s="37"/>
      <c r="K173" s="37"/>
    </row>
    <row r="174" spans="1:11">
      <c r="A174" s="43" t="s">
        <v>315</v>
      </c>
      <c r="B174" s="196"/>
      <c r="C174" s="37"/>
      <c r="D174" s="37"/>
      <c r="E174" s="37"/>
      <c r="F174" s="37"/>
      <c r="G174" s="37"/>
      <c r="H174" s="37"/>
      <c r="I174" s="37"/>
      <c r="J174" s="37"/>
      <c r="K174" s="37"/>
    </row>
    <row r="175" spans="1:11">
      <c r="A175" s="43" t="s">
        <v>316</v>
      </c>
      <c r="B175" s="196"/>
      <c r="C175" s="37"/>
      <c r="D175" s="37"/>
      <c r="E175" s="37"/>
      <c r="F175" s="37"/>
      <c r="G175" s="37"/>
      <c r="H175" s="37"/>
      <c r="I175" s="37"/>
      <c r="J175" s="37"/>
      <c r="K175" s="37"/>
    </row>
    <row r="176" spans="1:11">
      <c r="A176" s="43" t="s">
        <v>317</v>
      </c>
      <c r="B176" s="196"/>
      <c r="C176" s="37"/>
      <c r="D176" s="37"/>
      <c r="E176" s="37"/>
      <c r="F176" s="37"/>
      <c r="G176" s="37"/>
      <c r="H176" s="37"/>
      <c r="I176" s="37"/>
      <c r="J176" s="37"/>
      <c r="K176" s="37"/>
    </row>
    <row r="177" spans="1:11">
      <c r="A177" s="43" t="s">
        <v>318</v>
      </c>
      <c r="B177" s="196"/>
      <c r="C177" s="37"/>
      <c r="D177" s="37"/>
      <c r="E177" s="37"/>
      <c r="F177" s="37"/>
      <c r="G177" s="37"/>
      <c r="H177" s="37"/>
      <c r="I177" s="37"/>
      <c r="J177" s="37"/>
      <c r="K177" s="37"/>
    </row>
    <row r="178" spans="1:11">
      <c r="A178" s="43" t="s">
        <v>319</v>
      </c>
      <c r="B178" s="196"/>
      <c r="C178" s="37"/>
      <c r="D178" s="37"/>
      <c r="E178" s="37"/>
      <c r="F178" s="37"/>
      <c r="G178" s="37"/>
      <c r="H178" s="37"/>
      <c r="I178" s="37"/>
      <c r="J178" s="37"/>
      <c r="K178" s="37"/>
    </row>
    <row r="179" spans="1:11">
      <c r="A179" s="43" t="s">
        <v>320</v>
      </c>
      <c r="B179" s="196"/>
      <c r="C179" s="37"/>
      <c r="D179" s="37"/>
      <c r="E179" s="37"/>
      <c r="F179" s="37"/>
      <c r="G179" s="37"/>
      <c r="H179" s="37"/>
      <c r="I179" s="37"/>
      <c r="J179" s="37"/>
      <c r="K179" s="37"/>
    </row>
    <row r="180" spans="1:11">
      <c r="A180" s="42" t="s">
        <v>295</v>
      </c>
      <c r="B180" s="178">
        <f>+B10+B40+B154+B162+B166+B172</f>
        <v>0</v>
      </c>
      <c r="C180" s="16">
        <f>SUM(C11:C179)</f>
        <v>0</v>
      </c>
      <c r="D180" s="16">
        <f>SUM(D11:D179)</f>
        <v>0</v>
      </c>
      <c r="E180" s="16">
        <f>SUM(E11:E179)</f>
        <v>0</v>
      </c>
      <c r="F180" s="16">
        <f>SUM(F10:F179)</f>
        <v>0</v>
      </c>
      <c r="G180" s="16">
        <f>SUM(G11:G179)</f>
        <v>0</v>
      </c>
      <c r="H180" s="16">
        <f>SUM(H11:H179)</f>
        <v>0</v>
      </c>
      <c r="I180" s="16">
        <f>SUM(I10:I179)</f>
        <v>0</v>
      </c>
      <c r="J180" s="16">
        <f>SUM(J11:J179)</f>
        <v>0</v>
      </c>
      <c r="K180" s="16">
        <f>SUM(K10:K179)</f>
        <v>0</v>
      </c>
    </row>
    <row r="181" spans="1:11">
      <c r="B181" s="46"/>
      <c r="C181" s="22"/>
      <c r="D181" s="22"/>
      <c r="E181" s="22"/>
      <c r="F181" s="22"/>
      <c r="G181" s="22"/>
      <c r="H181" s="22"/>
      <c r="I181" s="22"/>
      <c r="J181" s="22"/>
      <c r="K181" s="22"/>
    </row>
    <row r="182" spans="1:11">
      <c r="B182" s="47"/>
      <c r="C182" s="22"/>
      <c r="D182" s="22"/>
      <c r="E182" s="22"/>
      <c r="F182" s="22"/>
      <c r="G182" s="22"/>
      <c r="H182" s="22"/>
      <c r="I182" s="22"/>
      <c r="J182" s="22"/>
      <c r="K182" s="22"/>
    </row>
    <row r="183" spans="1:11">
      <c r="C183" s="22"/>
      <c r="D183" s="22"/>
      <c r="E183" s="22"/>
      <c r="F183" s="22"/>
      <c r="G183" s="22"/>
      <c r="H183" s="22"/>
      <c r="I183" s="22"/>
      <c r="J183" s="22"/>
      <c r="K183" s="22"/>
    </row>
    <row r="184" spans="1:11">
      <c r="C184" s="22"/>
      <c r="D184" s="22"/>
      <c r="E184" s="22"/>
      <c r="F184" s="22"/>
      <c r="G184" s="22"/>
      <c r="H184" s="22"/>
      <c r="I184" s="22"/>
      <c r="J184" s="22"/>
      <c r="K184" s="22"/>
    </row>
    <row r="185" spans="1:11">
      <c r="C185" s="22"/>
      <c r="D185" s="22"/>
      <c r="E185" s="22"/>
      <c r="F185" s="22"/>
      <c r="G185" s="22"/>
      <c r="H185" s="22"/>
      <c r="I185" s="22"/>
      <c r="J185" s="22"/>
      <c r="K185" s="22"/>
    </row>
    <row r="186" spans="1:11">
      <c r="C186" s="22"/>
      <c r="D186" s="22"/>
      <c r="E186" s="22"/>
      <c r="F186" s="22"/>
      <c r="G186" s="22"/>
      <c r="H186" s="22"/>
      <c r="I186" s="22"/>
      <c r="J186" s="22"/>
      <c r="K186" s="22"/>
    </row>
    <row r="187" spans="1:11">
      <c r="C187" s="22"/>
      <c r="D187" s="22"/>
      <c r="E187" s="22"/>
      <c r="F187" s="22"/>
      <c r="G187" s="22"/>
      <c r="H187" s="22"/>
      <c r="I187" s="22"/>
      <c r="J187" s="22"/>
      <c r="K187" s="22"/>
    </row>
    <row r="188" spans="1:11">
      <c r="C188" s="22"/>
      <c r="D188" s="22"/>
      <c r="E188" s="22"/>
      <c r="F188" s="22"/>
      <c r="G188" s="22"/>
      <c r="H188" s="22"/>
      <c r="I188" s="22"/>
      <c r="J188" s="22"/>
      <c r="K188" s="22"/>
    </row>
    <row r="189" spans="1:11">
      <c r="C189" s="22"/>
      <c r="D189" s="22"/>
      <c r="E189" s="22"/>
      <c r="F189" s="22"/>
      <c r="G189" s="22"/>
      <c r="H189" s="22"/>
      <c r="I189" s="22"/>
      <c r="J189" s="22"/>
      <c r="K189" s="22"/>
    </row>
    <row r="190" spans="1:11">
      <c r="C190" s="22"/>
      <c r="D190" s="22"/>
      <c r="E190" s="22"/>
    </row>
    <row r="191" spans="1:11">
      <c r="C191" s="46"/>
    </row>
  </sheetData>
  <mergeCells count="4">
    <mergeCell ref="A2:K2"/>
    <mergeCell ref="A3:K3"/>
    <mergeCell ref="A4:K4"/>
    <mergeCell ref="A5:K5"/>
  </mergeCells>
  <pageMargins left="0.7" right="0.7" top="0.75" bottom="0.75" header="0.3" footer="0.3"/>
  <pageSetup orientation="portrait" r:id="rId1"/>
  <ignoredErrors>
    <ignoredError sqref="F180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105"/>
  <sheetViews>
    <sheetView zoomScale="122" zoomScaleNormal="122" workbookViewId="0">
      <selection activeCell="D6" sqref="D6"/>
    </sheetView>
  </sheetViews>
  <sheetFormatPr baseColWidth="10" defaultRowHeight="15"/>
  <cols>
    <col min="1" max="1" width="65.28515625" customWidth="1"/>
    <col min="2" max="2" width="27.28515625" customWidth="1"/>
    <col min="3" max="3" width="11.28515625" style="9" customWidth="1"/>
    <col min="4" max="4" width="11.42578125" customWidth="1"/>
    <col min="7" max="7" width="26.28515625" customWidth="1"/>
  </cols>
  <sheetData>
    <row r="1" spans="1:11" ht="18.75">
      <c r="A1" s="387" t="s">
        <v>571</v>
      </c>
      <c r="B1" s="387"/>
      <c r="C1" s="57"/>
      <c r="D1" s="57"/>
      <c r="E1" s="57"/>
      <c r="F1" s="57"/>
      <c r="G1" s="57"/>
      <c r="H1" s="57"/>
      <c r="I1" s="57"/>
      <c r="J1" s="57"/>
      <c r="K1" s="57"/>
    </row>
    <row r="2" spans="1:11" ht="15.75">
      <c r="A2" s="363" t="s">
        <v>530</v>
      </c>
      <c r="B2" s="363"/>
    </row>
    <row r="3" spans="1:11" ht="15.75">
      <c r="A3" s="363" t="s">
        <v>682</v>
      </c>
      <c r="B3" s="363"/>
    </row>
    <row r="4" spans="1:11" ht="15" customHeight="1">
      <c r="A4" s="363" t="s">
        <v>0</v>
      </c>
      <c r="B4" s="363"/>
    </row>
    <row r="5" spans="1:11" ht="15" customHeight="1"/>
    <row r="6" spans="1:11" ht="15" customHeight="1"/>
    <row r="7" spans="1:11" ht="15" customHeight="1">
      <c r="A7" s="90" t="s">
        <v>430</v>
      </c>
      <c r="B7" s="118" t="s">
        <v>405</v>
      </c>
    </row>
    <row r="8" spans="1:11" ht="20.25" customHeight="1">
      <c r="A8" s="117" t="s">
        <v>431</v>
      </c>
      <c r="B8" s="118"/>
    </row>
    <row r="9" spans="1:11" ht="25.5" customHeight="1">
      <c r="A9" s="244" t="s">
        <v>153</v>
      </c>
      <c r="B9" s="245">
        <f>SUM(B10:B21)</f>
        <v>5586533.6399999997</v>
      </c>
    </row>
    <row r="10" spans="1:11" ht="17.25" customHeight="1">
      <c r="A10" s="116" t="s">
        <v>407</v>
      </c>
      <c r="B10" s="246">
        <v>1176867.72</v>
      </c>
    </row>
    <row r="11" spans="1:11" ht="15" customHeight="1">
      <c r="A11" s="116" t="s">
        <v>629</v>
      </c>
      <c r="B11" s="246"/>
    </row>
    <row r="12" spans="1:11" ht="15" customHeight="1">
      <c r="A12" s="116" t="s">
        <v>618</v>
      </c>
      <c r="B12" s="246"/>
    </row>
    <row r="13" spans="1:11" ht="15.75">
      <c r="A13" s="116" t="s">
        <v>617</v>
      </c>
      <c r="B13" s="246"/>
    </row>
    <row r="14" spans="1:11" ht="15.75">
      <c r="A14" s="116" t="s">
        <v>621</v>
      </c>
      <c r="B14" s="246">
        <v>4151523.96</v>
      </c>
    </row>
    <row r="15" spans="1:11" ht="15.75">
      <c r="A15" s="116" t="s">
        <v>623</v>
      </c>
      <c r="B15" s="246"/>
    </row>
    <row r="16" spans="1:11" ht="15.75">
      <c r="A16" s="116" t="s">
        <v>408</v>
      </c>
      <c r="B16" s="246"/>
    </row>
    <row r="17" spans="1:2" ht="15.75">
      <c r="A17" s="116" t="s">
        <v>409</v>
      </c>
      <c r="B17" s="246"/>
    </row>
    <row r="18" spans="1:2" ht="15.75">
      <c r="A18" s="116" t="s">
        <v>410</v>
      </c>
      <c r="B18" s="246"/>
    </row>
    <row r="19" spans="1:2" ht="15.75">
      <c r="A19" s="116" t="s">
        <v>411</v>
      </c>
      <c r="B19" s="246">
        <v>258141.96</v>
      </c>
    </row>
    <row r="20" spans="1:2" ht="15.75">
      <c r="A20" s="116" t="s">
        <v>628</v>
      </c>
      <c r="B20" s="246"/>
    </row>
    <row r="21" spans="1:2" ht="15.75">
      <c r="A21" s="116" t="s">
        <v>604</v>
      </c>
      <c r="B21" s="246"/>
    </row>
    <row r="22" spans="1:2" ht="15.75">
      <c r="A22" s="117" t="s">
        <v>432</v>
      </c>
      <c r="B22" s="245">
        <f>B36+B23</f>
        <v>9902191.9900000002</v>
      </c>
    </row>
    <row r="23" spans="1:2" ht="15.75">
      <c r="A23" s="117" t="s">
        <v>433</v>
      </c>
      <c r="B23" s="245">
        <f>SUM(B24:B35)</f>
        <v>223860.24</v>
      </c>
    </row>
    <row r="24" spans="1:2" ht="15.75">
      <c r="A24" s="116" t="s">
        <v>412</v>
      </c>
      <c r="B24" s="246">
        <v>142931.24</v>
      </c>
    </row>
    <row r="25" spans="1:2" ht="15.75">
      <c r="A25" s="116" t="s">
        <v>626</v>
      </c>
      <c r="B25" s="246">
        <v>76279</v>
      </c>
    </row>
    <row r="26" spans="1:2" ht="15.75">
      <c r="A26" s="116" t="s">
        <v>413</v>
      </c>
      <c r="B26" s="246"/>
    </row>
    <row r="27" spans="1:2" ht="15.75">
      <c r="A27" s="116" t="s">
        <v>414</v>
      </c>
      <c r="B27" s="246">
        <v>4650</v>
      </c>
    </row>
    <row r="28" spans="1:2" ht="15.75">
      <c r="A28" s="116" t="s">
        <v>196</v>
      </c>
      <c r="B28" s="246"/>
    </row>
    <row r="29" spans="1:2" ht="15.75">
      <c r="A29" s="116" t="s">
        <v>415</v>
      </c>
      <c r="B29" s="246"/>
    </row>
    <row r="30" spans="1:2" ht="15.75">
      <c r="A30" s="116" t="s">
        <v>637</v>
      </c>
      <c r="B30" s="246"/>
    </row>
    <row r="31" spans="1:2" ht="15.75">
      <c r="A31" s="116" t="s">
        <v>639</v>
      </c>
      <c r="B31" s="246"/>
    </row>
    <row r="32" spans="1:2" ht="15.75">
      <c r="A32" s="116" t="s">
        <v>416</v>
      </c>
      <c r="B32" s="246"/>
    </row>
    <row r="33" spans="1:3" ht="15.75">
      <c r="A33" s="116" t="s">
        <v>598</v>
      </c>
      <c r="B33" s="246"/>
    </row>
    <row r="34" spans="1:3" ht="15.75">
      <c r="A34" s="116" t="s">
        <v>214</v>
      </c>
      <c r="B34" s="247"/>
    </row>
    <row r="35" spans="1:3" ht="15.75">
      <c r="A35" s="116" t="s">
        <v>593</v>
      </c>
      <c r="B35" s="247"/>
    </row>
    <row r="36" spans="1:3" ht="15.75">
      <c r="A36" s="117" t="s">
        <v>434</v>
      </c>
      <c r="B36" s="245">
        <f>SUM(B37:B75)</f>
        <v>9678331.75</v>
      </c>
    </row>
    <row r="37" spans="1:3" ht="15.75">
      <c r="A37" s="116" t="s">
        <v>583</v>
      </c>
      <c r="B37" s="246">
        <v>570871.49</v>
      </c>
    </row>
    <row r="38" spans="1:3" ht="15.75">
      <c r="A38" s="116" t="s">
        <v>608</v>
      </c>
      <c r="B38" s="246"/>
    </row>
    <row r="39" spans="1:3" ht="15.75">
      <c r="A39" s="116" t="s">
        <v>577</v>
      </c>
      <c r="B39" s="234">
        <v>23043.95</v>
      </c>
    </row>
    <row r="40" spans="1:3" ht="15.75">
      <c r="A40" s="116" t="s">
        <v>258</v>
      </c>
      <c r="B40" s="246"/>
      <c r="C40" s="236"/>
    </row>
    <row r="41" spans="1:3" ht="15.75">
      <c r="A41" s="116" t="s">
        <v>594</v>
      </c>
      <c r="B41" s="246"/>
      <c r="C41" s="237"/>
    </row>
    <row r="42" spans="1:3" ht="15.75">
      <c r="A42" s="116" t="s">
        <v>600</v>
      </c>
      <c r="B42" s="246"/>
      <c r="C42" s="237"/>
    </row>
    <row r="43" spans="1:3" ht="15.75">
      <c r="A43" s="116" t="s">
        <v>602</v>
      </c>
      <c r="B43" s="246"/>
      <c r="C43" s="237"/>
    </row>
    <row r="44" spans="1:3" ht="15.75">
      <c r="A44" s="116" t="s">
        <v>606</v>
      </c>
      <c r="B44" s="246"/>
      <c r="C44" s="237"/>
    </row>
    <row r="45" spans="1:3" ht="15.75">
      <c r="A45" s="116" t="s">
        <v>614</v>
      </c>
      <c r="B45" s="246"/>
      <c r="C45" s="237"/>
    </row>
    <row r="46" spans="1:3" ht="15.75">
      <c r="A46" s="116" t="s">
        <v>475</v>
      </c>
      <c r="B46" s="246"/>
      <c r="C46" s="237"/>
    </row>
    <row r="47" spans="1:3" ht="15.75">
      <c r="A47" s="116" t="s">
        <v>259</v>
      </c>
      <c r="B47" s="246"/>
      <c r="C47" s="237"/>
    </row>
    <row r="48" spans="1:3" ht="15.75">
      <c r="A48" s="116" t="s">
        <v>582</v>
      </c>
      <c r="B48" s="246">
        <v>153734.46</v>
      </c>
    </row>
    <row r="49" spans="1:2" ht="15.75">
      <c r="A49" s="116" t="s">
        <v>613</v>
      </c>
      <c r="B49" s="246"/>
    </row>
    <row r="50" spans="1:2" ht="15.75">
      <c r="A50" s="116" t="s">
        <v>578</v>
      </c>
      <c r="B50" s="246"/>
    </row>
    <row r="51" spans="1:2" ht="15.75">
      <c r="A51" s="116" t="s">
        <v>579</v>
      </c>
      <c r="B51" s="246"/>
    </row>
    <row r="52" spans="1:2" ht="15.75">
      <c r="A52" s="116" t="s">
        <v>576</v>
      </c>
      <c r="B52" s="246"/>
    </row>
    <row r="53" spans="1:2" ht="15.75">
      <c r="A53" s="116" t="s">
        <v>607</v>
      </c>
      <c r="B53" s="246"/>
    </row>
    <row r="54" spans="1:2" ht="15.75">
      <c r="A54" s="116" t="s">
        <v>605</v>
      </c>
      <c r="B54" s="246"/>
    </row>
    <row r="55" spans="1:2" ht="15.75">
      <c r="A55" s="116" t="s">
        <v>624</v>
      </c>
      <c r="B55" s="246"/>
    </row>
    <row r="56" spans="1:2" ht="15.75">
      <c r="A56" s="116" t="s">
        <v>630</v>
      </c>
      <c r="B56" s="246"/>
    </row>
    <row r="57" spans="1:2" ht="15.75">
      <c r="A57" s="116" t="s">
        <v>585</v>
      </c>
      <c r="B57" s="246"/>
    </row>
    <row r="58" spans="1:2" ht="15.75">
      <c r="A58" s="116" t="s">
        <v>601</v>
      </c>
      <c r="B58" s="246">
        <v>14095.01</v>
      </c>
    </row>
    <row r="59" spans="1:2" ht="15.75">
      <c r="A59" s="116" t="s">
        <v>612</v>
      </c>
      <c r="B59" s="246"/>
    </row>
    <row r="60" spans="1:2" ht="15.75">
      <c r="A60" s="116" t="s">
        <v>581</v>
      </c>
      <c r="B60" s="246">
        <v>26452.65</v>
      </c>
    </row>
    <row r="61" spans="1:2" ht="15.75">
      <c r="A61" s="116" t="s">
        <v>418</v>
      </c>
      <c r="B61" s="246"/>
    </row>
    <row r="62" spans="1:2" ht="15.75">
      <c r="A62" s="116" t="s">
        <v>417</v>
      </c>
      <c r="B62" s="246">
        <v>11811.2</v>
      </c>
    </row>
    <row r="63" spans="1:2" ht="15.75">
      <c r="A63" s="116" t="s">
        <v>588</v>
      </c>
      <c r="B63" s="246"/>
    </row>
    <row r="64" spans="1:2" ht="15.75">
      <c r="A64" s="116" t="s">
        <v>627</v>
      </c>
      <c r="B64" s="246"/>
    </row>
    <row r="65" spans="1:2" ht="15.75">
      <c r="A65" s="116" t="s">
        <v>584</v>
      </c>
      <c r="B65" s="246">
        <v>1765563.3</v>
      </c>
    </row>
    <row r="66" spans="1:2" ht="15.75">
      <c r="A66" s="116" t="s">
        <v>264</v>
      </c>
      <c r="B66" s="246">
        <v>4906860.28</v>
      </c>
    </row>
    <row r="67" spans="1:2" ht="15.75">
      <c r="A67" s="116" t="s">
        <v>599</v>
      </c>
      <c r="B67" s="246"/>
    </row>
    <row r="68" spans="1:2" ht="15.75">
      <c r="A68" s="116" t="s">
        <v>611</v>
      </c>
      <c r="B68" s="246"/>
    </row>
    <row r="69" spans="1:2" ht="15.75">
      <c r="A69" s="116" t="s">
        <v>580</v>
      </c>
      <c r="B69" s="246"/>
    </row>
    <row r="70" spans="1:2" ht="15.75">
      <c r="A70" s="116" t="s">
        <v>635</v>
      </c>
      <c r="B70" s="284"/>
    </row>
    <row r="71" spans="1:2" ht="15.75">
      <c r="A71" s="116" t="s">
        <v>633</v>
      </c>
      <c r="B71" s="246"/>
    </row>
    <row r="72" spans="1:2" ht="15.75">
      <c r="A72" s="116" t="s">
        <v>586</v>
      </c>
      <c r="B72" s="246"/>
    </row>
    <row r="73" spans="1:2" ht="15.75">
      <c r="A73" s="116" t="s">
        <v>477</v>
      </c>
      <c r="B73" s="246"/>
    </row>
    <row r="74" spans="1:2" ht="15.75">
      <c r="A74" s="116" t="s">
        <v>587</v>
      </c>
      <c r="B74" s="315">
        <v>2205899.41</v>
      </c>
    </row>
    <row r="75" spans="1:2" ht="15.75">
      <c r="A75" s="117" t="s">
        <v>435</v>
      </c>
      <c r="B75" s="246"/>
    </row>
    <row r="76" spans="1:2" ht="15.75">
      <c r="A76" s="117" t="s">
        <v>436</v>
      </c>
      <c r="B76" s="246"/>
    </row>
    <row r="77" spans="1:2" ht="15.75">
      <c r="A77" s="117" t="s">
        <v>437</v>
      </c>
      <c r="B77" s="246"/>
    </row>
    <row r="78" spans="1:2" ht="15.75">
      <c r="A78" s="116" t="s">
        <v>419</v>
      </c>
      <c r="B78" s="246"/>
    </row>
    <row r="79" spans="1:2" ht="15.75">
      <c r="A79" s="116" t="s">
        <v>420</v>
      </c>
      <c r="B79" s="246"/>
    </row>
    <row r="80" spans="1:2" ht="15.75">
      <c r="A80" s="117" t="s">
        <v>438</v>
      </c>
      <c r="B80" s="246"/>
    </row>
    <row r="81" spans="1:7" ht="15.75">
      <c r="A81" s="116" t="s">
        <v>421</v>
      </c>
      <c r="B81" s="246"/>
    </row>
    <row r="82" spans="1:7" ht="15.75">
      <c r="A82" s="116" t="s">
        <v>422</v>
      </c>
      <c r="B82" s="246"/>
    </row>
    <row r="83" spans="1:7" ht="15.75">
      <c r="A83" s="116" t="s">
        <v>423</v>
      </c>
      <c r="B83" s="246"/>
    </row>
    <row r="84" spans="1:7" ht="15.75">
      <c r="A84" s="116" t="s">
        <v>472</v>
      </c>
      <c r="B84" s="246"/>
    </row>
    <row r="85" spans="1:7" ht="15.75">
      <c r="A85" s="117" t="s">
        <v>439</v>
      </c>
      <c r="B85" s="246"/>
    </row>
    <row r="86" spans="1:7" ht="15.75">
      <c r="A86" s="117" t="s">
        <v>440</v>
      </c>
      <c r="B86" s="248">
        <f>B93+B92+B91+B90+B89+B88+B87</f>
        <v>0</v>
      </c>
    </row>
    <row r="87" spans="1:7" ht="15.75">
      <c r="A87" s="116" t="s">
        <v>280</v>
      </c>
      <c r="B87" s="246"/>
    </row>
    <row r="88" spans="1:7" ht="15.75">
      <c r="A88" s="116" t="s">
        <v>424</v>
      </c>
      <c r="B88" s="246"/>
    </row>
    <row r="89" spans="1:7" ht="15.75">
      <c r="A89" s="116" t="s">
        <v>425</v>
      </c>
      <c r="B89" s="246"/>
    </row>
    <row r="90" spans="1:7" ht="15.75">
      <c r="A90" s="116" t="s">
        <v>426</v>
      </c>
      <c r="B90" s="246"/>
    </row>
    <row r="91" spans="1:7" ht="15.75">
      <c r="A91" s="116" t="s">
        <v>427</v>
      </c>
      <c r="B91" s="246"/>
    </row>
    <row r="92" spans="1:7" ht="15.75">
      <c r="A92" s="116" t="s">
        <v>622</v>
      </c>
      <c r="B92" s="246"/>
    </row>
    <row r="93" spans="1:7" ht="15.75">
      <c r="A93" s="116" t="s">
        <v>428</v>
      </c>
      <c r="B93" s="249"/>
    </row>
    <row r="94" spans="1:7" ht="15.75">
      <c r="A94" s="117" t="s">
        <v>429</v>
      </c>
      <c r="B94" s="250">
        <f>SUM(B22+B9+B86)</f>
        <v>15488725.629999999</v>
      </c>
    </row>
    <row r="95" spans="1:7" ht="15.75">
      <c r="A95" s="115"/>
      <c r="B95" s="235"/>
      <c r="G95" s="315"/>
    </row>
    <row r="96" spans="1:7">
      <c r="B96" s="235"/>
    </row>
    <row r="97" spans="2:7">
      <c r="B97" s="235"/>
      <c r="C97" s="237"/>
      <c r="G97" s="235"/>
    </row>
    <row r="98" spans="2:7">
      <c r="B98" s="235"/>
      <c r="G98" s="235"/>
    </row>
    <row r="99" spans="2:7" ht="15.75">
      <c r="B99" s="235"/>
      <c r="G99" s="315"/>
    </row>
    <row r="100" spans="2:7" ht="15.75">
      <c r="B100" s="235"/>
      <c r="G100" s="315"/>
    </row>
    <row r="101" spans="2:7" ht="15.75">
      <c r="G101" s="315"/>
    </row>
    <row r="102" spans="2:7" ht="15.75">
      <c r="G102" s="315"/>
    </row>
    <row r="103" spans="2:7" ht="15.75">
      <c r="G103" s="315"/>
    </row>
    <row r="104" spans="2:7" ht="15.75">
      <c r="G104" s="315"/>
    </row>
    <row r="105" spans="2:7">
      <c r="G105" s="235"/>
    </row>
  </sheetData>
  <sortState ref="A8:B87">
    <sortCondition ref="A35"/>
  </sortState>
  <mergeCells count="4">
    <mergeCell ref="A1:B1"/>
    <mergeCell ref="A2:B2"/>
    <mergeCell ref="A3:B3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scale="55" fitToHeight="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1"/>
  <sheetViews>
    <sheetView topLeftCell="C1" zoomScaleNormal="100" workbookViewId="0">
      <selection activeCell="D82" sqref="D82:I92"/>
    </sheetView>
  </sheetViews>
  <sheetFormatPr baseColWidth="10" defaultColWidth="11.42578125" defaultRowHeight="15"/>
  <cols>
    <col min="1" max="1" width="7.5703125" style="5" hidden="1" customWidth="1"/>
    <col min="2" max="2" width="3.7109375" style="1" hidden="1" customWidth="1"/>
    <col min="3" max="3" width="0.7109375" style="1" customWidth="1"/>
    <col min="4" max="4" width="50" style="1" customWidth="1"/>
    <col min="5" max="5" width="1.7109375" style="1" hidden="1" customWidth="1"/>
    <col min="6" max="6" width="18.28515625" style="1" customWidth="1"/>
    <col min="7" max="7" width="1.140625" style="1" hidden="1" customWidth="1"/>
    <col min="8" max="8" width="6.7109375" style="1" hidden="1" customWidth="1"/>
    <col min="9" max="9" width="5.7109375" style="1" customWidth="1"/>
    <col min="10" max="10" width="32.140625" style="1" customWidth="1"/>
    <col min="11" max="11" width="11.42578125" style="4"/>
    <col min="12" max="12" width="28.7109375" style="4" customWidth="1"/>
    <col min="13" max="13" width="20.42578125" style="4" customWidth="1"/>
    <col min="14" max="16384" width="11.42578125" style="4"/>
  </cols>
  <sheetData>
    <row r="1" spans="1:10">
      <c r="C1" s="10"/>
      <c r="D1" s="10"/>
      <c r="E1" s="10"/>
      <c r="F1" s="10"/>
      <c r="G1" s="10"/>
      <c r="H1" s="10"/>
    </row>
    <row r="2" spans="1:10" ht="15.75" customHeight="1">
      <c r="C2" s="364" t="s">
        <v>591</v>
      </c>
      <c r="D2" s="364"/>
      <c r="E2" s="364"/>
      <c r="F2" s="364"/>
      <c r="G2" s="364"/>
      <c r="H2" s="364"/>
    </row>
    <row r="3" spans="1:10" ht="15.75">
      <c r="C3" s="365" t="s">
        <v>337</v>
      </c>
      <c r="D3" s="365"/>
      <c r="E3" s="365"/>
      <c r="F3" s="365"/>
      <c r="G3" s="365"/>
      <c r="H3" s="365"/>
    </row>
    <row r="4" spans="1:10" ht="15.75" customHeight="1">
      <c r="C4" s="364" t="s">
        <v>675</v>
      </c>
      <c r="D4" s="364"/>
      <c r="E4" s="364"/>
      <c r="F4" s="364"/>
      <c r="G4" s="364"/>
      <c r="H4" s="364"/>
    </row>
    <row r="5" spans="1:10" ht="15.75">
      <c r="C5" s="365" t="s">
        <v>0</v>
      </c>
      <c r="D5" s="365"/>
      <c r="E5" s="365"/>
      <c r="F5" s="365"/>
      <c r="G5" s="365"/>
      <c r="H5" s="365"/>
    </row>
    <row r="6" spans="1:10">
      <c r="C6" s="10"/>
      <c r="D6" s="144"/>
      <c r="E6" s="144"/>
      <c r="F6" s="10"/>
      <c r="G6" s="10"/>
      <c r="H6" s="10"/>
    </row>
    <row r="7" spans="1:10">
      <c r="C7" s="10"/>
      <c r="D7" s="10"/>
      <c r="E7" s="10"/>
      <c r="F7" s="145">
        <v>2026</v>
      </c>
      <c r="G7" s="146"/>
      <c r="H7" s="145">
        <f>+[1]BC!G11</f>
        <v>2016</v>
      </c>
    </row>
    <row r="8" spans="1:10">
      <c r="A8" s="5" t="s">
        <v>107</v>
      </c>
      <c r="C8" s="147" t="s">
        <v>1</v>
      </c>
      <c r="D8" s="148"/>
      <c r="E8" s="148"/>
      <c r="F8" s="149"/>
      <c r="G8" s="150"/>
      <c r="H8" s="150"/>
    </row>
    <row r="9" spans="1:10">
      <c r="C9" s="147" t="s">
        <v>2</v>
      </c>
      <c r="D9" s="148"/>
      <c r="E9" s="148"/>
      <c r="F9" s="205"/>
      <c r="G9" s="150"/>
      <c r="H9" s="150"/>
    </row>
    <row r="10" spans="1:10">
      <c r="A10" s="5" t="s">
        <v>50</v>
      </c>
      <c r="C10" s="10"/>
      <c r="D10" s="10" t="s">
        <v>102</v>
      </c>
      <c r="E10" s="10"/>
      <c r="F10" s="215">
        <f>Efectivo!C36</f>
        <v>8124690.8799999999</v>
      </c>
      <c r="G10" s="152"/>
      <c r="H10" s="151"/>
    </row>
    <row r="11" spans="1:10" customFormat="1">
      <c r="A11" s="3" t="s">
        <v>51</v>
      </c>
      <c r="B11" s="2"/>
      <c r="C11" s="153"/>
      <c r="D11" s="10" t="s">
        <v>3</v>
      </c>
      <c r="E11" s="10"/>
      <c r="F11" s="216">
        <f>'Cuenta por Cobrar'!B16</f>
        <v>10002672.720000001</v>
      </c>
      <c r="G11" s="155"/>
      <c r="H11" s="154"/>
      <c r="I11" s="2"/>
      <c r="J11" s="2"/>
    </row>
    <row r="12" spans="1:10" customFormat="1">
      <c r="A12" s="3" t="s">
        <v>52</v>
      </c>
      <c r="B12" s="2"/>
      <c r="C12" s="153"/>
      <c r="D12" s="10" t="s">
        <v>4</v>
      </c>
      <c r="E12" s="10"/>
      <c r="F12" s="216"/>
      <c r="G12" s="155"/>
      <c r="H12" s="154"/>
      <c r="I12" s="2"/>
      <c r="J12" s="2"/>
    </row>
    <row r="13" spans="1:10" customFormat="1">
      <c r="A13" s="3" t="s">
        <v>53</v>
      </c>
      <c r="B13" s="2"/>
      <c r="C13" s="153"/>
      <c r="D13" s="10" t="s">
        <v>458</v>
      </c>
      <c r="E13" s="10"/>
      <c r="F13" s="217"/>
      <c r="G13" s="157"/>
      <c r="H13" s="156"/>
      <c r="I13" s="75"/>
      <c r="J13" s="2"/>
    </row>
    <row r="14" spans="1:10">
      <c r="A14" s="5" t="s">
        <v>54</v>
      </c>
      <c r="C14" s="10"/>
      <c r="D14" s="10" t="s">
        <v>459</v>
      </c>
      <c r="E14" s="10"/>
      <c r="F14" s="218">
        <f>Inventario!B12</f>
        <v>18098117.57</v>
      </c>
      <c r="G14" s="159"/>
      <c r="H14" s="160"/>
      <c r="I14" s="78"/>
    </row>
    <row r="15" spans="1:10" customFormat="1">
      <c r="A15" s="3" t="s">
        <v>55</v>
      </c>
      <c r="B15" s="2"/>
      <c r="C15" s="153"/>
      <c r="D15" s="10" t="s">
        <v>5</v>
      </c>
      <c r="E15" s="10"/>
      <c r="F15" s="217"/>
      <c r="G15" s="157"/>
      <c r="H15" s="156"/>
      <c r="I15" s="79"/>
      <c r="J15" s="2"/>
    </row>
    <row r="16" spans="1:10" customFormat="1">
      <c r="A16" s="3" t="s">
        <v>56</v>
      </c>
      <c r="B16" s="2"/>
      <c r="C16" s="153"/>
      <c r="D16" s="10" t="s">
        <v>6</v>
      </c>
      <c r="E16" s="10"/>
      <c r="F16" s="219"/>
      <c r="G16" s="157"/>
      <c r="H16" s="161"/>
      <c r="I16" s="2"/>
      <c r="J16" s="2"/>
    </row>
    <row r="17" spans="1:13">
      <c r="C17" s="147" t="s">
        <v>7</v>
      </c>
      <c r="D17" s="10"/>
      <c r="E17" s="10"/>
      <c r="F17" s="220">
        <f>SUM(F9:F16)</f>
        <v>36225481.170000002</v>
      </c>
      <c r="G17" s="159"/>
      <c r="H17" s="162">
        <f>SUM(H9:H16)</f>
        <v>0</v>
      </c>
    </row>
    <row r="18" spans="1:13">
      <c r="C18" s="147"/>
      <c r="D18" s="10"/>
      <c r="E18" s="10"/>
      <c r="F18" s="221"/>
      <c r="G18" s="159"/>
      <c r="H18" s="163"/>
    </row>
    <row r="19" spans="1:13">
      <c r="C19" s="147" t="s">
        <v>8</v>
      </c>
      <c r="D19" s="10"/>
      <c r="E19" s="10"/>
      <c r="F19" s="222"/>
      <c r="G19" s="160"/>
      <c r="H19" s="151"/>
    </row>
    <row r="20" spans="1:13" customFormat="1">
      <c r="A20" s="3" t="s">
        <v>57</v>
      </c>
      <c r="B20" s="2"/>
      <c r="C20" s="153"/>
      <c r="D20" s="10" t="s">
        <v>9</v>
      </c>
      <c r="E20" s="10"/>
      <c r="F20" s="223"/>
      <c r="G20" s="155"/>
      <c r="H20" s="154"/>
      <c r="I20" s="2"/>
      <c r="J20" s="2"/>
    </row>
    <row r="21" spans="1:13" customFormat="1">
      <c r="A21" s="3" t="s">
        <v>58</v>
      </c>
      <c r="B21" s="2"/>
      <c r="C21" s="153"/>
      <c r="D21" s="164" t="s">
        <v>10</v>
      </c>
      <c r="E21" s="164"/>
      <c r="F21" s="224"/>
      <c r="G21" s="157"/>
      <c r="H21" s="156"/>
      <c r="I21" s="2"/>
      <c r="J21" s="2"/>
    </row>
    <row r="22" spans="1:13" customFormat="1">
      <c r="A22" s="3" t="s">
        <v>59</v>
      </c>
      <c r="B22" s="2"/>
      <c r="C22" s="153"/>
      <c r="D22" s="164" t="s">
        <v>11</v>
      </c>
      <c r="E22" s="164"/>
      <c r="F22" s="224"/>
      <c r="G22" s="157"/>
      <c r="H22" s="156"/>
      <c r="I22" s="2"/>
      <c r="J22" s="2"/>
    </row>
    <row r="23" spans="1:13" customFormat="1">
      <c r="A23" s="3" t="s">
        <v>60</v>
      </c>
      <c r="B23" s="2"/>
      <c r="C23" s="153"/>
      <c r="D23" s="164" t="s">
        <v>12</v>
      </c>
      <c r="E23" s="164"/>
      <c r="F23" s="224">
        <f>'Total Gasto'!B94</f>
        <v>15488725.629999999</v>
      </c>
      <c r="G23" s="157"/>
      <c r="H23" s="156"/>
      <c r="I23" s="2"/>
      <c r="J23" s="2"/>
    </row>
    <row r="24" spans="1:13">
      <c r="A24" s="5" t="s">
        <v>61</v>
      </c>
      <c r="C24" s="10"/>
      <c r="D24" s="164" t="s">
        <v>461</v>
      </c>
      <c r="E24" s="164"/>
      <c r="F24" s="225">
        <f>+'Balanza Comprobacion'!C10-'Balanza Comprobacion'!D11</f>
        <v>0</v>
      </c>
      <c r="G24" s="159"/>
      <c r="H24" s="160"/>
      <c r="M24" s="143"/>
    </row>
    <row r="25" spans="1:13">
      <c r="A25" s="5" t="s">
        <v>62</v>
      </c>
      <c r="C25" s="10"/>
      <c r="D25" s="164" t="s">
        <v>100</v>
      </c>
      <c r="E25" s="164"/>
      <c r="F25" s="226"/>
      <c r="G25" s="159"/>
      <c r="H25" s="160"/>
      <c r="J25" s="82"/>
      <c r="M25" s="143"/>
    </row>
    <row r="26" spans="1:13" customFormat="1">
      <c r="A26" s="3" t="s">
        <v>63</v>
      </c>
      <c r="B26" s="2"/>
      <c r="C26" s="153"/>
      <c r="D26" s="164" t="s">
        <v>13</v>
      </c>
      <c r="E26" s="164"/>
      <c r="F26" s="224"/>
      <c r="G26" s="157"/>
      <c r="H26" s="156"/>
      <c r="I26" s="1"/>
      <c r="J26" s="1"/>
      <c r="M26" s="46"/>
    </row>
    <row r="27" spans="1:13">
      <c r="C27" s="147" t="s">
        <v>14</v>
      </c>
      <c r="D27" s="10"/>
      <c r="E27" s="10"/>
      <c r="F27" s="227">
        <f>SUM(F20:F26)</f>
        <v>15488725.629999999</v>
      </c>
      <c r="G27" s="159"/>
      <c r="H27" s="162">
        <f>SUM(H20:H26)</f>
        <v>0</v>
      </c>
      <c r="M27" s="143"/>
    </row>
    <row r="28" spans="1:13">
      <c r="C28" s="147"/>
      <c r="D28" s="10"/>
      <c r="E28" s="10"/>
      <c r="F28" s="221"/>
      <c r="G28" s="159"/>
      <c r="H28" s="163"/>
      <c r="M28" s="143"/>
    </row>
    <row r="29" spans="1:13" ht="15.75" thickBot="1">
      <c r="C29" s="147" t="s">
        <v>15</v>
      </c>
      <c r="D29" s="10"/>
      <c r="E29" s="10"/>
      <c r="F29" s="228">
        <f>SUM(F27,F17)</f>
        <v>51714206.799999997</v>
      </c>
      <c r="G29" s="166"/>
      <c r="H29" s="165">
        <f>SUM(H27,H17)</f>
        <v>0</v>
      </c>
    </row>
    <row r="30" spans="1:13" ht="15.75" thickTop="1">
      <c r="C30" s="10"/>
      <c r="D30" s="10" t="s">
        <v>16</v>
      </c>
      <c r="E30" s="10"/>
      <c r="F30" s="222"/>
      <c r="G30" s="151"/>
      <c r="H30" s="151"/>
    </row>
    <row r="31" spans="1:13">
      <c r="C31" s="147" t="s">
        <v>17</v>
      </c>
      <c r="D31" s="10"/>
      <c r="E31" s="10"/>
      <c r="F31" s="222"/>
      <c r="G31" s="151"/>
      <c r="H31" s="151"/>
    </row>
    <row r="32" spans="1:13">
      <c r="C32" s="147" t="s">
        <v>18</v>
      </c>
      <c r="D32" s="10"/>
      <c r="E32" s="10"/>
      <c r="F32" s="229"/>
      <c r="G32" s="152"/>
      <c r="H32" s="152"/>
    </row>
    <row r="33" spans="1:10" customFormat="1">
      <c r="A33" s="3" t="s">
        <v>64</v>
      </c>
      <c r="B33" s="2"/>
      <c r="C33" s="153"/>
      <c r="D33" s="10" t="s">
        <v>19</v>
      </c>
      <c r="E33" s="10"/>
      <c r="F33" s="216"/>
      <c r="G33" s="167"/>
      <c r="H33" s="154"/>
      <c r="I33" s="2"/>
      <c r="J33" s="2"/>
    </row>
    <row r="34" spans="1:10">
      <c r="A34" s="5" t="s">
        <v>65</v>
      </c>
      <c r="C34" s="10"/>
      <c r="D34" s="10" t="s">
        <v>463</v>
      </c>
      <c r="E34" s="10"/>
      <c r="F34" s="230">
        <f>'CXP Corto plazo'!B10</f>
        <v>90345893.290000007</v>
      </c>
      <c r="G34" s="159"/>
      <c r="H34" s="160"/>
    </row>
    <row r="35" spans="1:10" customFormat="1">
      <c r="A35" s="3" t="s">
        <v>66</v>
      </c>
      <c r="B35" s="2"/>
      <c r="C35" s="153"/>
      <c r="D35" s="10" t="s">
        <v>20</v>
      </c>
      <c r="E35" s="10"/>
      <c r="F35" s="217"/>
      <c r="G35" s="157"/>
      <c r="H35" s="156"/>
      <c r="I35" s="2"/>
      <c r="J35" s="2"/>
    </row>
    <row r="36" spans="1:10" customFormat="1">
      <c r="A36" s="3" t="s">
        <v>67</v>
      </c>
      <c r="B36" s="2"/>
      <c r="C36" s="153"/>
      <c r="D36" s="10" t="s">
        <v>21</v>
      </c>
      <c r="E36" s="10"/>
      <c r="F36" s="217"/>
      <c r="G36" s="157"/>
      <c r="H36" s="156"/>
      <c r="I36" s="2"/>
      <c r="J36" s="2"/>
    </row>
    <row r="37" spans="1:10" customFormat="1">
      <c r="A37" s="3" t="s">
        <v>68</v>
      </c>
      <c r="B37" s="2"/>
      <c r="C37" s="153"/>
      <c r="D37" s="10" t="s">
        <v>464</v>
      </c>
      <c r="E37" s="10"/>
      <c r="F37" s="216"/>
      <c r="G37" s="155"/>
      <c r="H37" s="154"/>
      <c r="I37" s="2"/>
      <c r="J37" s="2"/>
    </row>
    <row r="38" spans="1:10" customFormat="1">
      <c r="A38" s="3" t="s">
        <v>69</v>
      </c>
      <c r="B38" s="2"/>
      <c r="C38" s="153"/>
      <c r="D38" s="10" t="s">
        <v>22</v>
      </c>
      <c r="E38" s="10"/>
      <c r="F38" s="216"/>
      <c r="G38" s="155"/>
      <c r="H38" s="154"/>
      <c r="I38" s="2"/>
      <c r="J38" s="2"/>
    </row>
    <row r="39" spans="1:10" customFormat="1">
      <c r="A39" s="3" t="s">
        <v>70</v>
      </c>
      <c r="B39" s="2"/>
      <c r="C39" s="153"/>
      <c r="D39" s="10" t="s">
        <v>465</v>
      </c>
      <c r="E39" s="10"/>
      <c r="F39" s="217"/>
      <c r="G39" s="155"/>
      <c r="H39" s="154"/>
      <c r="I39" s="2"/>
      <c r="J39" s="2"/>
    </row>
    <row r="40" spans="1:10" customFormat="1">
      <c r="A40" s="3" t="s">
        <v>71</v>
      </c>
      <c r="B40" s="2"/>
      <c r="C40" s="153"/>
      <c r="D40" s="10" t="s">
        <v>23</v>
      </c>
      <c r="E40" s="10"/>
      <c r="F40" s="216"/>
      <c r="G40" s="155"/>
      <c r="H40" s="154"/>
      <c r="I40" s="2"/>
      <c r="J40" s="2"/>
    </row>
    <row r="41" spans="1:10" customFormat="1">
      <c r="A41" s="3" t="s">
        <v>73</v>
      </c>
      <c r="B41" s="2"/>
      <c r="C41" s="153"/>
      <c r="D41" s="10" t="s">
        <v>660</v>
      </c>
      <c r="E41" s="10"/>
      <c r="F41" s="219">
        <f>Ingresos!B26</f>
        <v>15560194.199999999</v>
      </c>
      <c r="G41" s="157"/>
      <c r="H41" s="156"/>
      <c r="I41" s="2"/>
      <c r="J41" s="2"/>
    </row>
    <row r="42" spans="1:10">
      <c r="C42" s="147" t="s">
        <v>24</v>
      </c>
      <c r="D42" s="10"/>
      <c r="E42" s="10"/>
      <c r="F42" s="231">
        <f>SUM(F33:F41)</f>
        <v>105906087.49000001</v>
      </c>
      <c r="G42" s="159"/>
      <c r="H42" s="163">
        <f>SUM(H33:H41)</f>
        <v>0</v>
      </c>
    </row>
    <row r="43" spans="1:10">
      <c r="C43" s="147"/>
      <c r="D43" s="10"/>
      <c r="E43" s="10"/>
      <c r="F43" s="221"/>
      <c r="G43" s="159"/>
      <c r="H43" s="160"/>
    </row>
    <row r="44" spans="1:10" customFormat="1">
      <c r="A44" s="3"/>
      <c r="B44" s="2"/>
      <c r="C44" s="168" t="s">
        <v>25</v>
      </c>
      <c r="D44" s="153"/>
      <c r="E44" s="153"/>
      <c r="F44" s="232"/>
      <c r="G44" s="167"/>
      <c r="H44" s="167"/>
      <c r="I44" s="2"/>
      <c r="J44" s="2"/>
    </row>
    <row r="45" spans="1:10" customFormat="1">
      <c r="A45" s="3" t="s">
        <v>74</v>
      </c>
      <c r="B45" s="2"/>
      <c r="C45" s="153"/>
      <c r="D45" s="10" t="s">
        <v>468</v>
      </c>
      <c r="E45" s="10"/>
      <c r="F45" s="223"/>
      <c r="G45" s="155"/>
      <c r="H45" s="154"/>
      <c r="I45" s="2"/>
      <c r="J45" s="2"/>
    </row>
    <row r="46" spans="1:10" customFormat="1">
      <c r="A46" s="3" t="s">
        <v>75</v>
      </c>
      <c r="B46" s="2"/>
      <c r="C46" s="153"/>
      <c r="D46" s="10" t="s">
        <v>26</v>
      </c>
      <c r="E46" s="10"/>
      <c r="F46" s="223"/>
      <c r="G46" s="155"/>
      <c r="H46" s="154"/>
      <c r="I46" s="2"/>
      <c r="J46" s="2"/>
    </row>
    <row r="47" spans="1:10" customFormat="1">
      <c r="A47" s="3" t="s">
        <v>72</v>
      </c>
      <c r="B47" s="2"/>
      <c r="C47" s="153"/>
      <c r="D47" s="10" t="s">
        <v>27</v>
      </c>
      <c r="E47" s="10"/>
      <c r="F47" s="223"/>
      <c r="G47" s="155"/>
      <c r="H47" s="154"/>
      <c r="I47" s="2"/>
      <c r="J47" s="2"/>
    </row>
    <row r="48" spans="1:10" customFormat="1">
      <c r="A48" s="3" t="s">
        <v>76</v>
      </c>
      <c r="B48" s="2"/>
      <c r="C48" s="153"/>
      <c r="D48" s="10" t="s">
        <v>28</v>
      </c>
      <c r="E48" s="10"/>
      <c r="F48" s="223"/>
      <c r="G48" s="155"/>
      <c r="H48" s="154"/>
      <c r="I48" s="2"/>
      <c r="J48" s="2"/>
    </row>
    <row r="49" spans="1:11" customFormat="1">
      <c r="A49" s="3" t="s">
        <v>77</v>
      </c>
      <c r="B49" s="2"/>
      <c r="C49" s="153"/>
      <c r="D49" s="10" t="s">
        <v>469</v>
      </c>
      <c r="E49" s="10"/>
      <c r="F49" s="325"/>
      <c r="G49" s="155"/>
      <c r="H49" s="154"/>
      <c r="I49" s="2"/>
      <c r="J49" s="2"/>
    </row>
    <row r="50" spans="1:11" customFormat="1">
      <c r="A50" s="3" t="s">
        <v>78</v>
      </c>
      <c r="B50" s="2"/>
      <c r="C50" s="153"/>
      <c r="D50" s="10" t="s">
        <v>29</v>
      </c>
      <c r="E50" s="10"/>
      <c r="F50" s="317"/>
      <c r="G50" s="155"/>
      <c r="H50" s="154"/>
      <c r="I50" s="2"/>
      <c r="J50" s="2"/>
    </row>
    <row r="51" spans="1:11" customFormat="1" ht="16.5" customHeight="1">
      <c r="A51" s="3"/>
      <c r="B51" s="2"/>
      <c r="C51" s="168" t="s">
        <v>30</v>
      </c>
      <c r="D51" s="153"/>
      <c r="E51" s="153"/>
      <c r="F51" s="318"/>
      <c r="G51" s="157"/>
      <c r="H51" s="160"/>
      <c r="I51" s="2"/>
      <c r="J51" s="2"/>
    </row>
    <row r="52" spans="1:11">
      <c r="C52" s="147" t="s">
        <v>31</v>
      </c>
      <c r="D52" s="10"/>
      <c r="E52" s="10"/>
      <c r="F52" s="319">
        <f>+F42+F51</f>
        <v>105906087.49000001</v>
      </c>
      <c r="G52" s="166"/>
      <c r="H52" s="162">
        <f>SUM(H42,H51)</f>
        <v>0</v>
      </c>
    </row>
    <row r="53" spans="1:11">
      <c r="C53" s="147"/>
      <c r="D53" s="10"/>
      <c r="E53" s="10"/>
      <c r="F53" s="320"/>
      <c r="G53" s="151"/>
      <c r="H53" s="151"/>
    </row>
    <row r="54" spans="1:11">
      <c r="C54" s="147" t="s">
        <v>526</v>
      </c>
      <c r="D54" s="10"/>
      <c r="E54" s="10"/>
      <c r="F54" s="321"/>
      <c r="G54" s="151"/>
      <c r="H54" s="151"/>
    </row>
    <row r="55" spans="1:11" customFormat="1">
      <c r="A55" s="3" t="s">
        <v>79</v>
      </c>
      <c r="B55" s="2"/>
      <c r="C55" s="168"/>
      <c r="D55" s="10" t="s">
        <v>338</v>
      </c>
      <c r="E55" s="10"/>
      <c r="F55" s="317">
        <v>-54191880.689999998</v>
      </c>
      <c r="G55" s="155"/>
      <c r="H55" s="154"/>
      <c r="I55" s="2"/>
      <c r="J55" s="2"/>
    </row>
    <row r="56" spans="1:11" customFormat="1">
      <c r="A56" s="3" t="s">
        <v>80</v>
      </c>
      <c r="B56" s="2"/>
      <c r="C56" s="153"/>
      <c r="D56" s="10" t="s">
        <v>32</v>
      </c>
      <c r="E56" s="10"/>
      <c r="F56" s="317"/>
      <c r="G56" s="155"/>
      <c r="H56" s="154"/>
      <c r="I56" s="2"/>
      <c r="J56" s="2"/>
    </row>
    <row r="57" spans="1:11">
      <c r="A57" s="5" t="s">
        <v>81</v>
      </c>
      <c r="C57" s="10"/>
      <c r="D57" s="10" t="s">
        <v>103</v>
      </c>
      <c r="E57" s="10"/>
      <c r="F57" s="321"/>
      <c r="G57" s="152"/>
      <c r="H57" s="151"/>
    </row>
    <row r="58" spans="1:11">
      <c r="A58" s="5" t="s">
        <v>82</v>
      </c>
      <c r="C58" s="10"/>
      <c r="D58" s="10" t="s">
        <v>105</v>
      </c>
      <c r="E58" s="10"/>
      <c r="F58" s="320"/>
      <c r="G58" s="152"/>
      <c r="H58" s="158"/>
    </row>
    <row r="59" spans="1:11" customFormat="1">
      <c r="A59" s="3" t="s">
        <v>83</v>
      </c>
      <c r="B59" s="2"/>
      <c r="C59" s="153"/>
      <c r="D59" s="10" t="s">
        <v>33</v>
      </c>
      <c r="E59" s="10"/>
      <c r="F59" s="320"/>
      <c r="G59" s="155"/>
      <c r="H59" s="160"/>
      <c r="I59" s="2"/>
      <c r="J59" s="2"/>
    </row>
    <row r="60" spans="1:11" customFormat="1">
      <c r="A60" s="3"/>
      <c r="B60" s="2"/>
      <c r="C60" s="147" t="s">
        <v>34</v>
      </c>
      <c r="D60" s="10"/>
      <c r="E60" s="10"/>
      <c r="F60" s="322">
        <f>F55</f>
        <v>-54191880.689999998</v>
      </c>
      <c r="G60" s="155"/>
      <c r="H60" s="160"/>
      <c r="I60" s="2"/>
      <c r="J60" s="2"/>
    </row>
    <row r="61" spans="1:11">
      <c r="C61" s="4"/>
      <c r="D61" s="10"/>
      <c r="E61" s="10"/>
      <c r="F61" s="323"/>
      <c r="G61" s="166"/>
      <c r="H61" s="162"/>
    </row>
    <row r="62" spans="1:11" ht="20.25" customHeight="1" thickBot="1">
      <c r="C62" s="147" t="s">
        <v>101</v>
      </c>
      <c r="D62" s="10"/>
      <c r="E62" s="10"/>
      <c r="F62" s="324">
        <f>F52+F55</f>
        <v>51714206.800000012</v>
      </c>
      <c r="G62" s="150"/>
      <c r="H62" s="165">
        <f>+H52+H61</f>
        <v>0</v>
      </c>
      <c r="J62" s="67"/>
      <c r="K62" s="143"/>
    </row>
    <row r="63" spans="1:11" ht="20.25" customHeight="1" thickTop="1">
      <c r="C63" s="202"/>
      <c r="D63" s="10"/>
      <c r="E63" s="10"/>
      <c r="F63" s="319"/>
      <c r="G63" s="150"/>
      <c r="H63" s="163"/>
      <c r="J63" s="67"/>
      <c r="K63" s="143"/>
    </row>
    <row r="64" spans="1:11" ht="8.25" customHeight="1">
      <c r="C64" s="202"/>
      <c r="D64" s="164"/>
      <c r="E64" s="164"/>
      <c r="F64" s="231"/>
      <c r="G64" s="254"/>
      <c r="H64" s="163"/>
      <c r="I64" s="78"/>
      <c r="J64" s="255"/>
      <c r="K64" s="143"/>
    </row>
    <row r="65" spans="1:11" ht="20.25" hidden="1" customHeight="1">
      <c r="C65" s="202"/>
      <c r="D65" s="164"/>
      <c r="E65" s="164" t="s">
        <v>646</v>
      </c>
      <c r="F65" s="231"/>
      <c r="G65" s="254"/>
      <c r="H65" s="163"/>
      <c r="I65" s="78"/>
      <c r="J65" s="255"/>
      <c r="K65" s="143"/>
    </row>
    <row r="66" spans="1:11" ht="20.25" hidden="1" customHeight="1">
      <c r="C66" s="202"/>
      <c r="D66" s="164"/>
      <c r="E66" s="164" t="s">
        <v>647</v>
      </c>
      <c r="F66" s="231"/>
      <c r="G66" s="254"/>
      <c r="H66" s="163"/>
      <c r="I66" s="78"/>
      <c r="J66" s="255"/>
      <c r="K66" s="143"/>
    </row>
    <row r="67" spans="1:11" ht="20.25" hidden="1" customHeight="1">
      <c r="C67" s="202"/>
      <c r="D67" s="164"/>
      <c r="E67" s="164"/>
      <c r="F67" s="231"/>
      <c r="G67" s="254"/>
      <c r="H67" s="163"/>
      <c r="I67" s="78"/>
      <c r="J67" s="255"/>
      <c r="K67" s="143"/>
    </row>
    <row r="68" spans="1:11" hidden="1">
      <c r="C68" s="202"/>
      <c r="D68" s="164"/>
      <c r="E68" s="164"/>
      <c r="F68" s="231"/>
      <c r="G68" s="254"/>
      <c r="H68" s="163"/>
      <c r="I68" s="78"/>
      <c r="J68" s="255"/>
      <c r="K68" s="143"/>
    </row>
    <row r="69" spans="1:11" hidden="1">
      <c r="A69" s="146"/>
      <c r="C69" s="10"/>
      <c r="D69" s="331"/>
      <c r="E69" s="164"/>
      <c r="G69" s="150"/>
      <c r="H69" s="163"/>
      <c r="I69" s="326"/>
      <c r="J69" s="326"/>
    </row>
    <row r="70" spans="1:11" hidden="1">
      <c r="C70" s="201"/>
      <c r="D70" s="328"/>
      <c r="E70" s="329"/>
      <c r="F70" s="329"/>
      <c r="G70" s="201"/>
      <c r="H70" s="201"/>
      <c r="I70" s="201"/>
      <c r="J70" s="201"/>
    </row>
    <row r="71" spans="1:11" ht="15.75" hidden="1" customHeight="1">
      <c r="C71" s="366"/>
      <c r="D71" s="366"/>
      <c r="E71" s="206"/>
      <c r="F71" s="108"/>
      <c r="I71" s="108"/>
      <c r="J71" s="108"/>
    </row>
    <row r="72" spans="1:11" hidden="1">
      <c r="C72" s="10"/>
      <c r="D72" s="202"/>
      <c r="E72" s="202"/>
      <c r="F72" s="10"/>
      <c r="G72" s="10"/>
      <c r="H72" s="10"/>
      <c r="J72" s="8"/>
    </row>
    <row r="73" spans="1:11" ht="15.75" hidden="1" customHeight="1">
      <c r="C73" s="4"/>
      <c r="D73" s="4"/>
      <c r="E73" s="4"/>
      <c r="F73" s="4"/>
      <c r="G73" s="4"/>
      <c r="H73" s="4"/>
      <c r="I73" s="4"/>
      <c r="J73" s="4"/>
    </row>
    <row r="74" spans="1:11" hidden="1">
      <c r="D74" s="108"/>
    </row>
    <row r="75" spans="1:11" ht="15" hidden="1" customHeight="1">
      <c r="C75" s="206"/>
      <c r="D75" s="206"/>
      <c r="E75" s="206"/>
      <c r="F75" s="206"/>
      <c r="G75" s="206"/>
      <c r="H75" s="206"/>
      <c r="I75" s="206"/>
      <c r="J75" s="206"/>
    </row>
    <row r="76" spans="1:11" ht="15" hidden="1" customHeight="1">
      <c r="C76" s="341"/>
      <c r="D76" s="341"/>
      <c r="E76" s="341"/>
      <c r="F76" s="341"/>
      <c r="G76" s="341"/>
      <c r="H76" s="341"/>
      <c r="I76" s="341"/>
    </row>
    <row r="77" spans="1:11">
      <c r="F77" s="8"/>
      <c r="H77" s="68"/>
    </row>
    <row r="82" spans="4:6">
      <c r="D82" s="359" t="s">
        <v>653</v>
      </c>
      <c r="E82" s="1" t="s">
        <v>651</v>
      </c>
      <c r="F82" s="354" t="s">
        <v>665</v>
      </c>
    </row>
    <row r="83" spans="4:6">
      <c r="D83" s="360" t="s">
        <v>654</v>
      </c>
      <c r="E83" s="1" t="s">
        <v>652</v>
      </c>
      <c r="F83" s="64" t="s">
        <v>655</v>
      </c>
    </row>
    <row r="84" spans="4:6">
      <c r="D84" s="64"/>
      <c r="F84" s="64"/>
    </row>
    <row r="85" spans="4:6">
      <c r="D85" s="353"/>
    </row>
    <row r="86" spans="4:6">
      <c r="E86" s="4"/>
    </row>
    <row r="87" spans="4:6">
      <c r="E87" s="4"/>
    </row>
    <row r="90" spans="4:6">
      <c r="D90" s="355" t="s">
        <v>656</v>
      </c>
    </row>
    <row r="91" spans="4:6">
      <c r="D91" s="64" t="s">
        <v>657</v>
      </c>
    </row>
  </sheetData>
  <mergeCells count="5">
    <mergeCell ref="C2:H2"/>
    <mergeCell ref="C3:H3"/>
    <mergeCell ref="C4:H4"/>
    <mergeCell ref="C5:H5"/>
    <mergeCell ref="C71:D71"/>
  </mergeCells>
  <printOptions horizontalCentered="1"/>
  <pageMargins left="0.7" right="0.7" top="0.75" bottom="0.75" header="0.3" footer="0.3"/>
  <pageSetup scale="85" fitToHeight="0" orientation="portrait" horizontalDpi="360" verticalDpi="360" r:id="rId1"/>
  <rowBreaks count="1" manualBreakCount="1">
    <brk id="43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topLeftCell="B1" zoomScaleNormal="100" workbookViewId="0">
      <selection activeCell="J44" sqref="J44"/>
    </sheetView>
  </sheetViews>
  <sheetFormatPr baseColWidth="10" defaultColWidth="11.42578125" defaultRowHeight="15"/>
  <cols>
    <col min="1" max="1" width="5.42578125" style="5" hidden="1" customWidth="1"/>
    <col min="2" max="2" width="3.7109375" style="1" customWidth="1"/>
    <col min="3" max="3" width="4.28515625" style="1" customWidth="1"/>
    <col min="4" max="4" width="46.140625" style="1" customWidth="1"/>
    <col min="5" max="5" width="1.7109375" style="1" customWidth="1"/>
    <col min="6" max="6" width="18.28515625" style="1" customWidth="1"/>
    <col min="7" max="7" width="1.7109375" style="1" customWidth="1"/>
    <col min="8" max="8" width="14.42578125" style="1" hidden="1" customWidth="1"/>
    <col min="9" max="9" width="2.85546875" style="1" customWidth="1"/>
    <col min="10" max="10" width="31" style="1" customWidth="1"/>
    <col min="11" max="11" width="14.85546875" style="1" customWidth="1"/>
    <col min="12" max="13" width="11.42578125" style="1"/>
    <col min="14" max="16384" width="11.42578125" style="4"/>
  </cols>
  <sheetData>
    <row r="1" spans="1:11" ht="15.75">
      <c r="A1" s="256"/>
      <c r="B1" s="257"/>
      <c r="C1" s="257"/>
      <c r="D1" s="257"/>
      <c r="E1" s="257"/>
      <c r="F1" s="257"/>
      <c r="G1" s="257"/>
      <c r="H1" s="257"/>
      <c r="I1" s="258"/>
      <c r="J1" s="258"/>
    </row>
    <row r="2" spans="1:11" ht="15.6" customHeight="1">
      <c r="A2" s="256"/>
      <c r="B2" s="364" t="s">
        <v>591</v>
      </c>
      <c r="C2" s="364"/>
      <c r="D2" s="364"/>
      <c r="E2" s="364"/>
      <c r="F2" s="364"/>
      <c r="G2" s="364"/>
      <c r="H2" s="364"/>
      <c r="I2" s="364"/>
      <c r="J2" s="258"/>
    </row>
    <row r="3" spans="1:11" ht="15.75">
      <c r="A3" s="256"/>
      <c r="B3" s="365" t="s">
        <v>342</v>
      </c>
      <c r="C3" s="365"/>
      <c r="D3" s="365"/>
      <c r="E3" s="365"/>
      <c r="F3" s="365"/>
      <c r="G3" s="365"/>
      <c r="H3" s="365"/>
      <c r="I3" s="258"/>
      <c r="J3" s="258"/>
    </row>
    <row r="4" spans="1:11" ht="15.75">
      <c r="A4" s="256"/>
      <c r="B4" s="365" t="s">
        <v>676</v>
      </c>
      <c r="C4" s="365"/>
      <c r="D4" s="365"/>
      <c r="E4" s="365"/>
      <c r="F4" s="365"/>
      <c r="G4" s="365"/>
      <c r="H4" s="365"/>
      <c r="I4" s="258"/>
      <c r="J4" s="258"/>
    </row>
    <row r="5" spans="1:11" ht="15.75">
      <c r="A5" s="256"/>
      <c r="B5" s="365" t="s">
        <v>0</v>
      </c>
      <c r="C5" s="365"/>
      <c r="D5" s="365"/>
      <c r="E5" s="365"/>
      <c r="F5" s="365"/>
      <c r="G5" s="365"/>
      <c r="H5" s="365"/>
      <c r="I5" s="258"/>
      <c r="J5" s="258"/>
    </row>
    <row r="6" spans="1:11" ht="15.75">
      <c r="A6" s="256"/>
      <c r="B6" s="257"/>
      <c r="C6" s="257"/>
      <c r="D6" s="259"/>
      <c r="E6" s="259"/>
      <c r="F6" s="257"/>
      <c r="G6" s="257"/>
      <c r="H6" s="257"/>
      <c r="I6" s="258"/>
      <c r="J6" s="258"/>
    </row>
    <row r="7" spans="1:11" ht="15.75">
      <c r="A7" s="256"/>
      <c r="B7" s="257"/>
      <c r="C7" s="257"/>
      <c r="D7" s="257"/>
      <c r="E7" s="257"/>
      <c r="F7" s="260">
        <v>2026</v>
      </c>
      <c r="G7" s="243"/>
      <c r="H7" s="260">
        <f>+[1]ESF!H7</f>
        <v>2016</v>
      </c>
      <c r="I7" s="258"/>
      <c r="J7" s="258"/>
    </row>
    <row r="8" spans="1:11" ht="15.75">
      <c r="A8" s="256"/>
      <c r="B8" s="257"/>
      <c r="C8" s="259" t="s">
        <v>529</v>
      </c>
      <c r="D8" s="261"/>
      <c r="E8" s="261"/>
      <c r="F8" s="262"/>
      <c r="G8" s="263"/>
      <c r="H8" s="263"/>
      <c r="I8" s="258"/>
      <c r="J8" s="258"/>
      <c r="K8" s="68"/>
    </row>
    <row r="9" spans="1:11" ht="15.75">
      <c r="A9" s="256" t="s">
        <v>84</v>
      </c>
      <c r="B9" s="257"/>
      <c r="C9" s="257"/>
      <c r="D9" s="257" t="s">
        <v>35</v>
      </c>
      <c r="E9" s="257"/>
      <c r="F9" s="264"/>
      <c r="G9" s="265"/>
      <c r="H9" s="264"/>
      <c r="I9" s="266"/>
      <c r="J9" s="258"/>
      <c r="K9" s="68"/>
    </row>
    <row r="10" spans="1:11" ht="15.75">
      <c r="A10" s="256" t="s">
        <v>85</v>
      </c>
      <c r="B10" s="257"/>
      <c r="C10" s="257"/>
      <c r="D10" s="257" t="s">
        <v>106</v>
      </c>
      <c r="E10" s="257"/>
      <c r="F10" s="303">
        <f>Ingresos!B9</f>
        <v>8060194.2000000002</v>
      </c>
      <c r="G10" s="265"/>
      <c r="H10" s="264"/>
      <c r="I10" s="266"/>
      <c r="J10" s="258"/>
      <c r="K10" s="68"/>
    </row>
    <row r="11" spans="1:11" ht="15.75">
      <c r="A11" s="256" t="s">
        <v>86</v>
      </c>
      <c r="B11" s="257"/>
      <c r="C11" s="257"/>
      <c r="D11" s="257" t="s">
        <v>99</v>
      </c>
      <c r="E11" s="257"/>
      <c r="F11" s="303">
        <f>Ingresos!B16</f>
        <v>7500000</v>
      </c>
      <c r="G11" s="265"/>
      <c r="H11" s="264"/>
      <c r="I11" s="266"/>
      <c r="J11" s="258"/>
      <c r="K11" s="68"/>
    </row>
    <row r="12" spans="1:11" ht="15.75">
      <c r="A12" s="256" t="s">
        <v>87</v>
      </c>
      <c r="B12" s="257"/>
      <c r="C12" s="257"/>
      <c r="D12" s="257" t="s">
        <v>36</v>
      </c>
      <c r="E12" s="257"/>
      <c r="F12" s="304"/>
      <c r="G12" s="265"/>
      <c r="H12" s="264"/>
      <c r="I12" s="266"/>
      <c r="J12" s="258"/>
      <c r="K12" s="68"/>
    </row>
    <row r="13" spans="1:11" ht="15.75">
      <c r="A13" s="256"/>
      <c r="B13" s="257"/>
      <c r="C13" s="259" t="s">
        <v>46</v>
      </c>
      <c r="D13" s="257"/>
      <c r="E13" s="257"/>
      <c r="F13" s="305">
        <f>SUM(F9:F12)</f>
        <v>15560194.199999999</v>
      </c>
      <c r="G13" s="265"/>
      <c r="H13" s="267">
        <f>SUM(H9:H12)</f>
        <v>0</v>
      </c>
      <c r="I13" s="266"/>
      <c r="J13" s="258"/>
      <c r="K13" s="68"/>
    </row>
    <row r="14" spans="1:11" ht="15.75">
      <c r="A14" s="256"/>
      <c r="B14" s="257"/>
      <c r="C14" s="257"/>
      <c r="D14" s="257" t="s">
        <v>16</v>
      </c>
      <c r="E14" s="257"/>
      <c r="F14" s="306"/>
      <c r="G14" s="268"/>
      <c r="H14" s="268"/>
      <c r="I14" s="266"/>
      <c r="J14" s="258"/>
    </row>
    <row r="15" spans="1:11" ht="15.75">
      <c r="A15" s="256"/>
      <c r="B15" s="257"/>
      <c r="C15" s="259" t="s">
        <v>531</v>
      </c>
      <c r="D15" s="257"/>
      <c r="E15" s="257"/>
      <c r="F15" s="307"/>
      <c r="G15" s="269"/>
      <c r="H15" s="269"/>
      <c r="I15" s="266"/>
      <c r="J15" s="258"/>
      <c r="K15" s="68"/>
    </row>
    <row r="16" spans="1:11" ht="15.75">
      <c r="A16" s="256" t="s">
        <v>88</v>
      </c>
      <c r="B16" s="257"/>
      <c r="C16" s="257"/>
      <c r="D16" s="257" t="s">
        <v>37</v>
      </c>
      <c r="E16" s="257"/>
      <c r="F16" s="306">
        <f>'Total Gasto'!B9</f>
        <v>5586533.6399999997</v>
      </c>
      <c r="G16" s="268"/>
      <c r="H16" s="268"/>
      <c r="I16" s="266"/>
      <c r="J16" s="258"/>
      <c r="K16" s="68"/>
    </row>
    <row r="17" spans="1:14" ht="15.75">
      <c r="A17" s="256" t="s">
        <v>89</v>
      </c>
      <c r="B17" s="257"/>
      <c r="C17" s="257"/>
      <c r="D17" s="257" t="s">
        <v>38</v>
      </c>
      <c r="E17" s="257"/>
      <c r="F17" s="306"/>
      <c r="G17" s="269"/>
      <c r="H17" s="268"/>
      <c r="I17" s="266"/>
      <c r="J17" s="258"/>
      <c r="K17" s="68"/>
    </row>
    <row r="18" spans="1:14" ht="15.75">
      <c r="A18" s="256" t="s">
        <v>90</v>
      </c>
      <c r="B18" s="257"/>
      <c r="C18" s="257"/>
      <c r="D18" s="257" t="s">
        <v>104</v>
      </c>
      <c r="E18" s="257"/>
      <c r="F18" s="306">
        <f>'Total Gasto'!B36</f>
        <v>9678331.75</v>
      </c>
      <c r="G18" s="269"/>
      <c r="H18" s="268"/>
      <c r="I18" s="266"/>
      <c r="J18" s="258"/>
      <c r="K18" s="68"/>
      <c r="L18" s="7"/>
      <c r="N18" s="93"/>
    </row>
    <row r="19" spans="1:14" ht="15.75">
      <c r="A19" s="256" t="s">
        <v>91</v>
      </c>
      <c r="B19" s="257"/>
      <c r="C19" s="257"/>
      <c r="D19" s="257" t="s">
        <v>39</v>
      </c>
      <c r="E19" s="257"/>
      <c r="F19" s="303"/>
      <c r="G19" s="269"/>
      <c r="H19" s="268"/>
      <c r="I19" s="266"/>
      <c r="J19" s="258"/>
      <c r="K19" s="68"/>
    </row>
    <row r="20" spans="1:14" ht="15.75">
      <c r="A20" s="256" t="s">
        <v>92</v>
      </c>
      <c r="B20" s="257"/>
      <c r="C20" s="257"/>
      <c r="D20" s="257" t="s">
        <v>40</v>
      </c>
      <c r="E20" s="257"/>
      <c r="F20" s="308"/>
      <c r="G20" s="270"/>
      <c r="H20" s="271"/>
      <c r="I20" s="258"/>
      <c r="J20" s="258"/>
      <c r="K20" s="68"/>
    </row>
    <row r="21" spans="1:14" ht="15.75">
      <c r="A21" s="256" t="s">
        <v>93</v>
      </c>
      <c r="B21" s="257"/>
      <c r="C21" s="257"/>
      <c r="D21" s="257" t="s">
        <v>41</v>
      </c>
      <c r="E21" s="257"/>
      <c r="F21" s="309">
        <f>'Total Gasto'!B86+'Total Gasto'!B23</f>
        <v>223860.24</v>
      </c>
      <c r="G21" s="270"/>
      <c r="H21" s="272"/>
      <c r="I21" s="258"/>
      <c r="J21" s="273"/>
      <c r="K21" s="68"/>
      <c r="L21" s="7"/>
      <c r="N21" s="93"/>
    </row>
    <row r="22" spans="1:14" ht="15.75">
      <c r="A22" s="256" t="s">
        <v>94</v>
      </c>
      <c r="B22" s="257"/>
      <c r="C22" s="257"/>
      <c r="D22" s="257" t="s">
        <v>42</v>
      </c>
      <c r="E22" s="257"/>
      <c r="F22" s="304">
        <f>Gastos!B166</f>
        <v>0</v>
      </c>
      <c r="G22" s="270"/>
      <c r="H22" s="271" t="e">
        <f>SUMIF([1]BC!B:B,[1]ERF!A22,[1]BC!G:G)</f>
        <v>#VALUE!</v>
      </c>
      <c r="I22" s="258"/>
      <c r="J22" s="258"/>
      <c r="K22" s="68"/>
    </row>
    <row r="23" spans="1:14" ht="15.75">
      <c r="A23" s="256"/>
      <c r="B23" s="257"/>
      <c r="C23" s="259" t="s">
        <v>47</v>
      </c>
      <c r="D23" s="257"/>
      <c r="E23" s="257"/>
      <c r="F23" s="305">
        <f>SUM(F16:F22)</f>
        <v>15488725.630000001</v>
      </c>
      <c r="G23" s="274"/>
      <c r="H23" s="275" t="e">
        <f>SUM(H16:H22)</f>
        <v>#VALUE!</v>
      </c>
      <c r="I23" s="258"/>
      <c r="J23" s="258"/>
      <c r="K23" s="68"/>
    </row>
    <row r="24" spans="1:14" ht="15.75">
      <c r="A24" s="256"/>
      <c r="B24" s="257"/>
      <c r="C24" s="276"/>
      <c r="D24" s="257"/>
      <c r="E24" s="257"/>
      <c r="F24" s="306"/>
      <c r="G24" s="271"/>
      <c r="H24" s="271"/>
      <c r="I24" s="258"/>
      <c r="J24" s="258"/>
      <c r="K24" s="68"/>
    </row>
    <row r="25" spans="1:14" ht="15.75">
      <c r="A25" s="256" t="s">
        <v>95</v>
      </c>
      <c r="B25" s="257"/>
      <c r="C25" s="257"/>
      <c r="D25" s="257" t="s">
        <v>48</v>
      </c>
      <c r="E25" s="257"/>
      <c r="F25" s="306">
        <v>0</v>
      </c>
      <c r="G25" s="270"/>
      <c r="H25" s="271">
        <v>0</v>
      </c>
      <c r="I25" s="258"/>
      <c r="J25" s="258"/>
      <c r="K25" s="68"/>
    </row>
    <row r="26" spans="1:14" ht="15.75">
      <c r="A26" s="256"/>
      <c r="B26" s="257"/>
      <c r="C26" s="257"/>
      <c r="D26" s="257"/>
      <c r="E26" s="257"/>
      <c r="F26" s="306"/>
      <c r="G26" s="270"/>
      <c r="H26" s="271"/>
      <c r="I26" s="258"/>
      <c r="J26" s="258"/>
      <c r="K26" s="68"/>
    </row>
    <row r="27" spans="1:14" ht="15.75">
      <c r="A27" s="256" t="s">
        <v>96</v>
      </c>
      <c r="B27" s="257"/>
      <c r="C27" s="257"/>
      <c r="D27" s="257" t="s">
        <v>43</v>
      </c>
      <c r="E27" s="257"/>
      <c r="F27" s="303">
        <v>0</v>
      </c>
      <c r="G27" s="270"/>
      <c r="H27" s="277">
        <v>0</v>
      </c>
      <c r="I27" s="258"/>
      <c r="J27" s="258"/>
      <c r="K27" s="68"/>
    </row>
    <row r="28" spans="1:14" ht="15.75">
      <c r="A28" s="256"/>
      <c r="B28" s="257"/>
      <c r="C28" s="257"/>
      <c r="D28" s="257"/>
      <c r="E28" s="257"/>
      <c r="F28" s="303"/>
      <c r="G28" s="270"/>
      <c r="H28" s="277"/>
      <c r="I28" s="258"/>
      <c r="J28" s="278"/>
    </row>
    <row r="29" spans="1:14" ht="16.5" thickBot="1">
      <c r="A29" s="256"/>
      <c r="B29" s="257"/>
      <c r="C29" s="259" t="s">
        <v>103</v>
      </c>
      <c r="D29" s="257"/>
      <c r="E29" s="257"/>
      <c r="F29" s="310">
        <f>+F13-F23+F25+F27</f>
        <v>71468.569999998435</v>
      </c>
      <c r="G29" s="274"/>
      <c r="H29" s="279" t="e">
        <f>+H13-H23+H25+H27</f>
        <v>#VALUE!</v>
      </c>
      <c r="I29" s="258"/>
      <c r="J29" s="258"/>
      <c r="K29" s="68"/>
    </row>
    <row r="30" spans="1:14" ht="16.5" thickTop="1">
      <c r="A30" s="256"/>
      <c r="B30" s="257"/>
      <c r="C30" s="259"/>
      <c r="D30" s="257"/>
      <c r="E30" s="257"/>
      <c r="F30" s="308"/>
      <c r="G30" s="271"/>
      <c r="H30" s="271"/>
      <c r="I30" s="258"/>
      <c r="J30" s="258"/>
    </row>
    <row r="31" spans="1:14" ht="15.75">
      <c r="A31" s="256"/>
      <c r="B31" s="257"/>
      <c r="C31" s="276" t="s">
        <v>44</v>
      </c>
      <c r="D31" s="257"/>
      <c r="E31" s="257"/>
      <c r="F31" s="308"/>
      <c r="G31" s="271"/>
      <c r="H31" s="271"/>
      <c r="I31" s="258"/>
      <c r="J31" s="258"/>
      <c r="K31" s="68"/>
    </row>
    <row r="32" spans="1:14" ht="15.75">
      <c r="A32" s="256" t="s">
        <v>97</v>
      </c>
      <c r="B32" s="257"/>
      <c r="C32" s="259"/>
      <c r="D32" s="257" t="s">
        <v>49</v>
      </c>
      <c r="E32" s="257"/>
      <c r="F32" s="308">
        <v>0</v>
      </c>
      <c r="G32" s="270"/>
      <c r="H32" s="271">
        <v>0</v>
      </c>
      <c r="I32" s="258"/>
      <c r="J32" s="258"/>
      <c r="K32" s="68"/>
    </row>
    <row r="33" spans="1:11" ht="15.75">
      <c r="A33" s="256" t="s">
        <v>98</v>
      </c>
      <c r="B33" s="257"/>
      <c r="C33" s="257"/>
      <c r="D33" s="257" t="s">
        <v>45</v>
      </c>
      <c r="E33" s="257"/>
      <c r="F33" s="311"/>
      <c r="G33" s="270"/>
      <c r="H33" s="272">
        <v>0</v>
      </c>
      <c r="I33" s="258"/>
      <c r="J33" s="258"/>
      <c r="K33" s="68"/>
    </row>
    <row r="34" spans="1:11" ht="16.5" thickBot="1">
      <c r="A34" s="256"/>
      <c r="B34" s="257"/>
      <c r="C34" s="259"/>
      <c r="D34" s="257"/>
      <c r="E34" s="257"/>
      <c r="F34" s="312">
        <f>SUM(F32:F33)</f>
        <v>0</v>
      </c>
      <c r="G34" s="280"/>
      <c r="H34" s="279">
        <f>SUM(H32:H33)</f>
        <v>0</v>
      </c>
      <c r="I34" s="258"/>
      <c r="J34" s="278"/>
      <c r="K34" s="68"/>
    </row>
    <row r="35" spans="1:11" ht="16.5" thickTop="1">
      <c r="A35" s="256"/>
      <c r="B35" s="257"/>
      <c r="C35" s="259"/>
      <c r="D35" s="257"/>
      <c r="E35" s="257"/>
      <c r="F35" s="313"/>
      <c r="G35" s="280"/>
      <c r="H35" s="281"/>
      <c r="I35" s="258"/>
      <c r="J35" s="258"/>
      <c r="K35" s="68"/>
    </row>
    <row r="36" spans="1:11">
      <c r="F36" s="314"/>
    </row>
    <row r="37" spans="1:11">
      <c r="D37" s="327"/>
    </row>
    <row r="38" spans="1:11">
      <c r="B38" s="78" t="s">
        <v>667</v>
      </c>
      <c r="C38" s="352"/>
      <c r="D38" s="78"/>
      <c r="E38" s="1" t="s">
        <v>658</v>
      </c>
      <c r="F38" s="78"/>
    </row>
    <row r="39" spans="1:11">
      <c r="B39" s="351" t="s">
        <v>666</v>
      </c>
      <c r="C39" s="351"/>
      <c r="D39" s="351"/>
      <c r="E39" s="1" t="s">
        <v>652</v>
      </c>
      <c r="F39" s="106"/>
    </row>
    <row r="40" spans="1:11">
      <c r="D40" s="64"/>
      <c r="F40" s="64"/>
    </row>
    <row r="41" spans="1:11">
      <c r="D41" s="353"/>
    </row>
    <row r="42" spans="1:11">
      <c r="E42" s="4"/>
    </row>
    <row r="43" spans="1:11">
      <c r="E43" s="4"/>
    </row>
    <row r="44" spans="1:11">
      <c r="D44" s="106" t="s">
        <v>649</v>
      </c>
    </row>
    <row r="45" spans="1:11">
      <c r="D45" s="64" t="s">
        <v>650</v>
      </c>
    </row>
  </sheetData>
  <mergeCells count="4">
    <mergeCell ref="B2:I2"/>
    <mergeCell ref="B3:H3"/>
    <mergeCell ref="B4:H4"/>
    <mergeCell ref="B5:H5"/>
  </mergeCells>
  <pageMargins left="1" right="1" top="1" bottom="1" header="0.5" footer="0.5"/>
  <pageSetup scale="76" fitToHeight="0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2:O27"/>
  <sheetViews>
    <sheetView workbookViewId="0">
      <selection activeCell="O19" sqref="O19"/>
    </sheetView>
  </sheetViews>
  <sheetFormatPr baseColWidth="10" defaultColWidth="11.42578125" defaultRowHeight="15"/>
  <cols>
    <col min="1" max="1" width="0.7109375" style="1" customWidth="1"/>
    <col min="2" max="2" width="0.140625" style="1" hidden="1" customWidth="1"/>
    <col min="3" max="3" width="67" style="1" customWidth="1"/>
    <col min="4" max="4" width="1.7109375" style="1" customWidth="1"/>
    <col min="5" max="5" width="14.7109375" style="2" hidden="1" customWidth="1"/>
    <col min="6" max="6" width="1.7109375" style="2" hidden="1" customWidth="1"/>
    <col min="7" max="7" width="14.7109375" style="2" hidden="1" customWidth="1"/>
    <col min="8" max="8" width="1.7109375" style="2" hidden="1" customWidth="1"/>
    <col min="9" max="9" width="14.42578125" style="2" hidden="1" customWidth="1"/>
    <col min="10" max="10" width="1.7109375" style="2" hidden="1" customWidth="1"/>
    <col min="11" max="11" width="19" style="1" customWidth="1"/>
    <col min="12" max="12" width="1.7109375" style="1" customWidth="1"/>
    <col min="13" max="13" width="18.85546875" style="1" customWidth="1"/>
    <col min="14" max="14" width="3.7109375" style="1" customWidth="1"/>
    <col min="15" max="15" width="17.42578125" style="1" customWidth="1"/>
    <col min="16" max="16384" width="11.42578125" style="4"/>
  </cols>
  <sheetData>
    <row r="2" spans="1:15" ht="15.75">
      <c r="B2" s="368" t="s">
        <v>592</v>
      </c>
      <c r="C2" s="368"/>
      <c r="D2" s="368"/>
      <c r="E2" s="368"/>
      <c r="F2" s="368"/>
      <c r="G2" s="368"/>
      <c r="H2" s="364"/>
      <c r="I2" s="364"/>
      <c r="J2" s="364"/>
      <c r="K2" s="364"/>
      <c r="L2" s="364"/>
      <c r="M2" s="364"/>
    </row>
    <row r="3" spans="1:15" ht="15.75">
      <c r="B3" s="367" t="s">
        <v>390</v>
      </c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</row>
    <row r="4" spans="1:15" ht="15.75">
      <c r="B4" s="367" t="s">
        <v>391</v>
      </c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</row>
    <row r="5" spans="1:15" ht="15.75">
      <c r="B5" s="367" t="s">
        <v>0</v>
      </c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</row>
    <row r="6" spans="1:15">
      <c r="C6" s="63"/>
      <c r="D6" s="63"/>
      <c r="H6" s="104"/>
      <c r="L6" s="63"/>
    </row>
    <row r="7" spans="1:15" ht="45">
      <c r="E7" s="105" t="s">
        <v>392</v>
      </c>
      <c r="F7" s="106"/>
      <c r="G7" s="105" t="s">
        <v>393</v>
      </c>
      <c r="H7" s="107"/>
      <c r="I7" s="105" t="s">
        <v>394</v>
      </c>
      <c r="J7" s="106"/>
      <c r="K7" s="105" t="s">
        <v>395</v>
      </c>
      <c r="L7" s="106"/>
      <c r="M7" s="105" t="s">
        <v>396</v>
      </c>
    </row>
    <row r="8" spans="1:15">
      <c r="C8" s="1" t="s">
        <v>397</v>
      </c>
      <c r="E8" s="70">
        <v>0</v>
      </c>
      <c r="F8" s="71"/>
      <c r="G8" s="70">
        <v>0</v>
      </c>
      <c r="H8" s="68"/>
      <c r="I8" s="70">
        <v>0</v>
      </c>
      <c r="J8" s="71"/>
      <c r="K8" s="68"/>
      <c r="L8" s="68"/>
      <c r="M8" s="68">
        <f>SUM(E8,G8,I8,K8)</f>
        <v>0</v>
      </c>
      <c r="N8" s="68"/>
    </row>
    <row r="9" spans="1:15" customFormat="1">
      <c r="A9" s="2"/>
      <c r="B9" s="2"/>
      <c r="C9" s="1" t="s">
        <v>398</v>
      </c>
      <c r="D9" s="1"/>
      <c r="E9" s="70"/>
      <c r="F9" s="71"/>
      <c r="G9" s="70">
        <v>0</v>
      </c>
      <c r="H9" s="68"/>
      <c r="I9" s="70"/>
      <c r="J9" s="71"/>
      <c r="K9" s="70"/>
      <c r="L9" s="68"/>
      <c r="M9" s="70">
        <f>SUM(E9,G9,I9,K9)</f>
        <v>0</v>
      </c>
      <c r="N9" s="2"/>
      <c r="O9" s="2"/>
    </row>
    <row r="10" spans="1:15" customFormat="1">
      <c r="A10" s="2"/>
      <c r="B10" s="2"/>
      <c r="C10" s="1" t="s">
        <v>399</v>
      </c>
      <c r="D10" s="1"/>
      <c r="E10" s="70"/>
      <c r="F10" s="71"/>
      <c r="G10" s="70"/>
      <c r="H10" s="68"/>
      <c r="I10" s="70">
        <v>0</v>
      </c>
      <c r="J10" s="71"/>
      <c r="K10" s="70"/>
      <c r="L10" s="68"/>
      <c r="M10" s="70">
        <f>SUM(E10,G10,I10,K10)</f>
        <v>0</v>
      </c>
      <c r="N10" s="2"/>
      <c r="O10" s="2"/>
    </row>
    <row r="11" spans="1:15">
      <c r="C11" s="1" t="s">
        <v>400</v>
      </c>
      <c r="E11" s="70"/>
      <c r="F11" s="71"/>
      <c r="G11" s="70"/>
      <c r="H11" s="68"/>
      <c r="I11" s="70"/>
      <c r="J11" s="71"/>
      <c r="K11" s="68"/>
      <c r="L11" s="68"/>
      <c r="M11" s="68">
        <f>SUM(E11,G11,I11,K11)</f>
        <v>0</v>
      </c>
      <c r="O11" s="68"/>
    </row>
    <row r="12" spans="1:15">
      <c r="C12" s="1" t="s">
        <v>401</v>
      </c>
      <c r="E12" s="80"/>
      <c r="F12" s="71"/>
      <c r="G12" s="80"/>
      <c r="H12" s="68"/>
      <c r="I12" s="80"/>
      <c r="J12" s="71"/>
      <c r="K12" s="87"/>
      <c r="L12" s="68"/>
      <c r="M12" s="87">
        <f>SUM(E12,G12,I12,K12)</f>
        <v>0</v>
      </c>
      <c r="O12" s="68"/>
    </row>
    <row r="13" spans="1:15">
      <c r="C13" s="1" t="s">
        <v>402</v>
      </c>
      <c r="E13" s="73">
        <f>SUM(E8:E12)</f>
        <v>0</v>
      </c>
      <c r="F13" s="71"/>
      <c r="G13" s="73">
        <f>SUM(G8:G12)</f>
        <v>0</v>
      </c>
      <c r="H13" s="68"/>
      <c r="I13" s="73">
        <f>SUM(I8:I12)</f>
        <v>0</v>
      </c>
      <c r="J13" s="71"/>
      <c r="K13" s="76">
        <f>SUM(K8:K12)</f>
        <v>0</v>
      </c>
      <c r="L13" s="68"/>
      <c r="M13" s="76">
        <f>SUM(M8:M12)</f>
        <v>0</v>
      </c>
    </row>
    <row r="14" spans="1:15">
      <c r="C14" s="1" t="s">
        <v>16</v>
      </c>
      <c r="E14" s="97"/>
      <c r="F14" s="97"/>
      <c r="G14" s="97"/>
      <c r="H14" s="76"/>
      <c r="I14" s="97"/>
      <c r="J14" s="97"/>
      <c r="K14" s="76"/>
      <c r="L14" s="76"/>
      <c r="M14" s="76"/>
    </row>
    <row r="15" spans="1:15" customFormat="1">
      <c r="A15" s="2"/>
      <c r="B15" s="2"/>
      <c r="C15" s="95" t="s">
        <v>398</v>
      </c>
      <c r="D15" s="1"/>
      <c r="E15" s="70"/>
      <c r="F15" s="71"/>
      <c r="G15" s="70">
        <v>0</v>
      </c>
      <c r="H15" s="68"/>
      <c r="I15" s="70"/>
      <c r="J15" s="71"/>
      <c r="K15" s="70"/>
      <c r="L15" s="68"/>
      <c r="M15" s="70">
        <f>SUM(E15,G15,I15,K15)</f>
        <v>0</v>
      </c>
      <c r="N15" s="2"/>
      <c r="O15" s="2"/>
    </row>
    <row r="16" spans="1:15" customFormat="1">
      <c r="A16" s="2"/>
      <c r="B16" s="2"/>
      <c r="C16" s="95" t="s">
        <v>399</v>
      </c>
      <c r="D16" s="1"/>
      <c r="E16" s="70"/>
      <c r="F16" s="71"/>
      <c r="G16" s="70"/>
      <c r="H16" s="68"/>
      <c r="I16" s="70">
        <v>0</v>
      </c>
      <c r="J16" s="71"/>
      <c r="K16" s="70"/>
      <c r="L16" s="68"/>
      <c r="M16" s="70">
        <f>SUM(E16,G16,I16,K16)</f>
        <v>0</v>
      </c>
      <c r="N16" s="2"/>
      <c r="O16" s="2"/>
    </row>
    <row r="17" spans="1:15" customFormat="1">
      <c r="A17" s="2"/>
      <c r="B17" s="2"/>
      <c r="C17" s="96" t="s">
        <v>403</v>
      </c>
      <c r="D17" s="1"/>
      <c r="E17" s="70"/>
      <c r="F17" s="71"/>
      <c r="G17" s="70"/>
      <c r="H17" s="68"/>
      <c r="I17" s="70">
        <v>0</v>
      </c>
      <c r="J17" s="71"/>
      <c r="K17" s="70">
        <v>0</v>
      </c>
      <c r="L17" s="68"/>
      <c r="M17" s="70">
        <f>SUM(E17,G17,I17,K17)</f>
        <v>0</v>
      </c>
      <c r="N17" s="2"/>
      <c r="O17" s="2"/>
    </row>
    <row r="18" spans="1:15">
      <c r="C18" s="95" t="s">
        <v>400</v>
      </c>
      <c r="E18" s="70"/>
      <c r="F18" s="71"/>
      <c r="G18" s="70"/>
      <c r="H18" s="68"/>
      <c r="I18" s="70"/>
      <c r="J18" s="71"/>
      <c r="K18" s="68"/>
      <c r="L18" s="68"/>
      <c r="M18" s="68">
        <f>SUM(E18,G18,I18,K18)</f>
        <v>0</v>
      </c>
    </row>
    <row r="19" spans="1:15">
      <c r="C19" s="95" t="s">
        <v>401</v>
      </c>
      <c r="E19" s="80"/>
      <c r="F19" s="71"/>
      <c r="G19" s="80"/>
      <c r="H19" s="68"/>
      <c r="I19" s="80"/>
      <c r="J19" s="71"/>
      <c r="K19" s="87"/>
      <c r="L19" s="68"/>
      <c r="M19" s="87">
        <f>SUM(E19,G19,I19,K19)</f>
        <v>0</v>
      </c>
    </row>
    <row r="20" spans="1:15" ht="15.75" thickBot="1">
      <c r="B20" s="6"/>
      <c r="C20" s="108" t="s">
        <v>404</v>
      </c>
      <c r="E20" s="84">
        <f>SUM(E19,E13)</f>
        <v>0</v>
      </c>
      <c r="F20" s="109"/>
      <c r="G20" s="84">
        <f>SUM(G19,G13)</f>
        <v>0</v>
      </c>
      <c r="H20" s="72"/>
      <c r="I20" s="84">
        <f>SUM(I19,I13)</f>
        <v>0</v>
      </c>
      <c r="J20" s="109"/>
      <c r="K20" s="84">
        <f>SUM(K13:K19)</f>
        <v>0</v>
      </c>
      <c r="L20" s="68"/>
      <c r="M20" s="84">
        <f>SUM(M13:M19)</f>
        <v>0</v>
      </c>
    </row>
    <row r="21" spans="1:15" ht="15.75" thickTop="1">
      <c r="B21" s="6"/>
      <c r="E21" s="72"/>
      <c r="F21" s="72"/>
      <c r="G21" s="72"/>
      <c r="H21" s="72"/>
      <c r="I21" s="72"/>
      <c r="J21" s="72"/>
      <c r="K21" s="68"/>
      <c r="L21" s="68"/>
      <c r="M21" s="68"/>
    </row>
    <row r="22" spans="1:15">
      <c r="K22" s="68"/>
    </row>
    <row r="23" spans="1:15">
      <c r="C23" s="1" t="str">
        <f>+[1]ESF!C65</f>
        <v>Las notas en las páginas 7 a 20 son parte integral de estos Estados Financieros.</v>
      </c>
      <c r="E23" s="1"/>
      <c r="F23" s="1"/>
      <c r="G23" s="1"/>
      <c r="H23" s="1"/>
      <c r="I23" s="1"/>
      <c r="J23" s="1"/>
    </row>
    <row r="24" spans="1:15">
      <c r="C24" s="6"/>
      <c r="D24" s="6"/>
      <c r="H24" s="110"/>
      <c r="K24" s="68"/>
      <c r="L24" s="6"/>
    </row>
    <row r="25" spans="1:15">
      <c r="K25" s="68"/>
    </row>
    <row r="26" spans="1:15">
      <c r="K26" s="68"/>
    </row>
    <row r="27" spans="1:15">
      <c r="K27" s="68"/>
    </row>
  </sheetData>
  <mergeCells count="5">
    <mergeCell ref="B3:M3"/>
    <mergeCell ref="B4:M4"/>
    <mergeCell ref="B5:M5"/>
    <mergeCell ref="B2:G2"/>
    <mergeCell ref="H2:M2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2:O95"/>
  <sheetViews>
    <sheetView workbookViewId="0">
      <selection activeCell="L13" sqref="L13"/>
    </sheetView>
  </sheetViews>
  <sheetFormatPr baseColWidth="10" defaultColWidth="11.42578125" defaultRowHeight="15"/>
  <cols>
    <col min="1" max="1" width="2.42578125" style="4" customWidth="1"/>
    <col min="2" max="2" width="3.85546875" style="1" customWidth="1"/>
    <col min="3" max="3" width="4.28515625" style="1" customWidth="1"/>
    <col min="4" max="4" width="55.140625" style="1" customWidth="1"/>
    <col min="5" max="5" width="1.7109375" style="1" customWidth="1"/>
    <col min="6" max="6" width="17.140625" style="1" customWidth="1"/>
    <col min="7" max="7" width="1.7109375" style="1" customWidth="1"/>
    <col min="8" max="8" width="14.140625" style="1" customWidth="1"/>
    <col min="9" max="9" width="2.7109375" style="1" customWidth="1"/>
    <col min="10" max="10" width="31" style="1" customWidth="1"/>
    <col min="11" max="11" width="12.5703125" style="1" bestFit="1" customWidth="1"/>
    <col min="12" max="12" width="11.5703125" style="1" bestFit="1" customWidth="1"/>
    <col min="13" max="13" width="11.42578125" style="1"/>
    <col min="14" max="16384" width="11.42578125" style="4"/>
  </cols>
  <sheetData>
    <row r="2" spans="2:13" ht="15.75">
      <c r="C2" s="364" t="s">
        <v>573</v>
      </c>
      <c r="D2" s="364"/>
      <c r="E2" s="364"/>
      <c r="F2" s="364"/>
      <c r="G2" s="364"/>
      <c r="H2" s="364"/>
    </row>
    <row r="3" spans="2:13" ht="15.75">
      <c r="C3" s="367" t="s">
        <v>343</v>
      </c>
      <c r="D3" s="367"/>
      <c r="E3" s="367"/>
      <c r="F3" s="367"/>
      <c r="G3" s="367"/>
      <c r="H3" s="367"/>
    </row>
    <row r="4" spans="2:13" ht="15.75">
      <c r="C4" s="367" t="str">
        <f>+[1]ERF!C4</f>
        <v>Del ejercicio terminado al 31 de diciembre del 2017 y 2016</v>
      </c>
      <c r="D4" s="367"/>
      <c r="E4" s="367"/>
      <c r="F4" s="367"/>
      <c r="G4" s="367"/>
      <c r="H4" s="367"/>
    </row>
    <row r="5" spans="2:13" ht="15.75">
      <c r="C5" s="367" t="s">
        <v>0</v>
      </c>
      <c r="D5" s="367"/>
      <c r="E5" s="367"/>
      <c r="F5" s="367"/>
      <c r="G5" s="367"/>
      <c r="H5" s="367"/>
    </row>
    <row r="6" spans="2:13">
      <c r="D6" s="63"/>
      <c r="E6" s="63"/>
      <c r="F6" s="68"/>
    </row>
    <row r="7" spans="2:13">
      <c r="F7" s="92">
        <f>+[1]BC!E11</f>
        <v>2017</v>
      </c>
      <c r="G7" s="64"/>
      <c r="H7" s="92">
        <f>+[1]BC!G11</f>
        <v>2016</v>
      </c>
    </row>
    <row r="8" spans="2:13">
      <c r="C8" s="6" t="s">
        <v>344</v>
      </c>
      <c r="D8" s="65"/>
      <c r="E8" s="65"/>
      <c r="F8" s="66"/>
      <c r="G8" s="67"/>
      <c r="H8" s="67"/>
      <c r="K8" s="68"/>
    </row>
    <row r="9" spans="2:13" customFormat="1">
      <c r="B9" s="2"/>
      <c r="C9" s="2"/>
      <c r="D9" s="95" t="s">
        <v>345</v>
      </c>
      <c r="E9" s="1"/>
      <c r="F9" s="70"/>
      <c r="G9" s="71"/>
      <c r="H9" s="70">
        <v>0</v>
      </c>
      <c r="I9" s="2"/>
      <c r="J9" s="2"/>
      <c r="K9" s="72"/>
      <c r="L9" s="2"/>
      <c r="M9" s="2"/>
    </row>
    <row r="10" spans="2:13" customFormat="1">
      <c r="B10" s="2"/>
      <c r="C10" s="2"/>
      <c r="D10" s="95" t="s">
        <v>346</v>
      </c>
      <c r="E10" s="1"/>
      <c r="F10" s="70">
        <v>0</v>
      </c>
      <c r="G10" s="71"/>
      <c r="H10" s="70">
        <v>0</v>
      </c>
      <c r="I10" s="2"/>
      <c r="J10" s="2"/>
      <c r="K10" s="72"/>
      <c r="L10" s="2"/>
      <c r="M10" s="2"/>
    </row>
    <row r="11" spans="2:13" customFormat="1">
      <c r="B11" s="2"/>
      <c r="C11" s="2"/>
      <c r="D11" s="95" t="s">
        <v>347</v>
      </c>
      <c r="E11" s="1"/>
      <c r="F11" s="70">
        <v>0</v>
      </c>
      <c r="G11" s="71"/>
      <c r="H11" s="70">
        <v>0</v>
      </c>
      <c r="I11" s="2"/>
      <c r="J11" s="2"/>
      <c r="K11" s="72"/>
      <c r="L11" s="2"/>
      <c r="M11" s="2"/>
    </row>
    <row r="12" spans="2:13">
      <c r="D12" s="95" t="s">
        <v>348</v>
      </c>
      <c r="F12" s="68"/>
      <c r="G12" s="69"/>
      <c r="H12" s="68"/>
      <c r="K12" s="68"/>
    </row>
    <row r="13" spans="2:13" customFormat="1">
      <c r="B13" s="2"/>
      <c r="C13" s="2"/>
      <c r="D13" s="95" t="s">
        <v>349</v>
      </c>
      <c r="E13" s="1"/>
      <c r="F13" s="70">
        <v>0</v>
      </c>
      <c r="G13" s="71"/>
      <c r="H13" s="70">
        <v>0</v>
      </c>
      <c r="I13" s="2"/>
      <c r="J13" s="2"/>
      <c r="K13" s="72"/>
      <c r="L13" s="2"/>
      <c r="M13" s="2"/>
    </row>
    <row r="14" spans="2:13" customFormat="1">
      <c r="B14" s="2"/>
      <c r="C14" s="2"/>
      <c r="D14" s="95" t="s">
        <v>350</v>
      </c>
      <c r="E14" s="1"/>
      <c r="F14" s="70">
        <v>0</v>
      </c>
      <c r="G14" s="71"/>
      <c r="H14" s="70">
        <v>0</v>
      </c>
      <c r="I14" s="2"/>
      <c r="J14" s="2"/>
      <c r="K14" s="72"/>
      <c r="L14" s="2"/>
      <c r="M14" s="2"/>
    </row>
    <row r="15" spans="2:13" customFormat="1">
      <c r="B15" s="2"/>
      <c r="C15" s="2"/>
      <c r="D15" s="95" t="s">
        <v>351</v>
      </c>
      <c r="E15" s="1"/>
      <c r="F15" s="70">
        <v>0</v>
      </c>
      <c r="G15" s="71"/>
      <c r="H15" s="70">
        <v>0</v>
      </c>
      <c r="I15" s="2"/>
      <c r="J15" s="2"/>
      <c r="K15" s="72"/>
      <c r="L15" s="2"/>
      <c r="M15" s="2"/>
    </row>
    <row r="16" spans="2:13" customFormat="1">
      <c r="B16" s="2"/>
      <c r="C16" s="2"/>
      <c r="D16" s="95" t="s">
        <v>352</v>
      </c>
      <c r="E16" s="1"/>
      <c r="F16" s="73">
        <v>0</v>
      </c>
      <c r="G16" s="74"/>
      <c r="H16" s="73">
        <v>0</v>
      </c>
      <c r="I16" s="2"/>
      <c r="J16" s="2"/>
      <c r="K16" s="72"/>
      <c r="L16" s="2"/>
      <c r="M16" s="2"/>
    </row>
    <row r="17" spans="2:13" customFormat="1">
      <c r="B17" s="2"/>
      <c r="C17" s="86"/>
      <c r="D17" s="96"/>
      <c r="E17" s="2"/>
      <c r="F17" s="72"/>
      <c r="G17" s="97"/>
      <c r="H17" s="72"/>
      <c r="I17" s="2"/>
      <c r="J17" s="2"/>
      <c r="K17" s="72"/>
      <c r="L17" s="2"/>
      <c r="M17" s="2"/>
    </row>
    <row r="18" spans="2:13" customFormat="1" ht="30">
      <c r="B18" s="2"/>
      <c r="C18" s="2"/>
      <c r="D18" s="95" t="s">
        <v>353</v>
      </c>
      <c r="E18" s="1"/>
      <c r="F18" s="70">
        <v>0</v>
      </c>
      <c r="G18" s="71"/>
      <c r="H18" s="73">
        <v>0</v>
      </c>
      <c r="I18" s="2"/>
      <c r="J18" s="2"/>
      <c r="K18" s="72"/>
      <c r="L18" s="2"/>
      <c r="M18" s="2"/>
    </row>
    <row r="19" spans="2:13">
      <c r="D19" s="95" t="s">
        <v>354</v>
      </c>
      <c r="F19" s="68"/>
      <c r="G19" s="69"/>
      <c r="H19" s="76"/>
      <c r="K19" s="68"/>
    </row>
    <row r="20" spans="2:13" customFormat="1">
      <c r="B20" s="2"/>
      <c r="C20" s="2"/>
      <c r="D20" s="95" t="s">
        <v>355</v>
      </c>
      <c r="E20" s="1"/>
      <c r="F20" s="70"/>
      <c r="G20" s="71"/>
      <c r="H20" s="73"/>
      <c r="I20" s="2"/>
      <c r="J20" s="2"/>
      <c r="K20" s="72"/>
      <c r="L20" s="2"/>
      <c r="M20" s="2"/>
    </row>
    <row r="21" spans="2:13" customFormat="1">
      <c r="B21" s="2"/>
      <c r="C21" s="2"/>
      <c r="D21" s="95" t="s">
        <v>356</v>
      </c>
      <c r="E21" s="1"/>
      <c r="F21" s="70">
        <v>0</v>
      </c>
      <c r="G21" s="71"/>
      <c r="H21" s="73">
        <v>0</v>
      </c>
      <c r="I21" s="2"/>
      <c r="J21" s="2"/>
      <c r="K21" s="72"/>
      <c r="L21" s="2"/>
      <c r="M21" s="2"/>
    </row>
    <row r="22" spans="2:13">
      <c r="D22" s="95" t="s">
        <v>357</v>
      </c>
      <c r="F22" s="68"/>
      <c r="G22" s="69"/>
      <c r="H22" s="76"/>
      <c r="K22" s="68"/>
    </row>
    <row r="23" spans="2:13" customFormat="1">
      <c r="B23" s="2"/>
      <c r="C23" s="2"/>
      <c r="D23" s="95" t="s">
        <v>358</v>
      </c>
      <c r="E23" s="1"/>
      <c r="F23" s="70">
        <v>0</v>
      </c>
      <c r="G23" s="71"/>
      <c r="H23" s="73"/>
      <c r="I23" s="2"/>
      <c r="J23" s="2"/>
      <c r="K23" s="72"/>
      <c r="L23" s="2"/>
      <c r="M23" s="2"/>
    </row>
    <row r="24" spans="2:13" customFormat="1">
      <c r="B24" s="2"/>
      <c r="C24" s="2"/>
      <c r="D24" s="95" t="s">
        <v>359</v>
      </c>
      <c r="E24" s="1"/>
      <c r="F24" s="70">
        <v>0</v>
      </c>
      <c r="G24" s="71"/>
      <c r="H24" s="73">
        <v>0</v>
      </c>
      <c r="I24" s="2"/>
      <c r="J24" s="2"/>
      <c r="K24" s="72"/>
      <c r="L24" s="2"/>
      <c r="M24" s="2"/>
    </row>
    <row r="25" spans="2:13">
      <c r="D25" s="95" t="s">
        <v>360</v>
      </c>
      <c r="F25" s="87"/>
      <c r="G25" s="77"/>
      <c r="H25" s="87">
        <v>0</v>
      </c>
      <c r="I25" s="98"/>
      <c r="J25" s="98"/>
      <c r="K25" s="68"/>
    </row>
    <row r="26" spans="2:13">
      <c r="C26" s="6" t="s">
        <v>361</v>
      </c>
      <c r="F26" s="81">
        <f>SUM(F9:F25)</f>
        <v>0</v>
      </c>
      <c r="G26" s="77"/>
      <c r="H26" s="81">
        <f>SUM(H9:H25)</f>
        <v>0</v>
      </c>
      <c r="K26" s="68"/>
      <c r="L26" s="68"/>
    </row>
    <row r="27" spans="2:13">
      <c r="D27" s="1" t="s">
        <v>16</v>
      </c>
      <c r="F27" s="76"/>
      <c r="G27" s="68"/>
      <c r="H27" s="76"/>
    </row>
    <row r="28" spans="2:13">
      <c r="C28" s="6" t="s">
        <v>362</v>
      </c>
      <c r="D28" s="65"/>
      <c r="E28" s="65"/>
      <c r="F28" s="99"/>
      <c r="G28" s="68"/>
      <c r="H28" s="68"/>
      <c r="K28" s="68"/>
    </row>
    <row r="29" spans="2:13" customFormat="1">
      <c r="B29" s="2"/>
      <c r="C29" s="2"/>
      <c r="D29" s="95" t="s">
        <v>363</v>
      </c>
      <c r="E29" s="1"/>
      <c r="F29" s="70">
        <v>0</v>
      </c>
      <c r="G29" s="71"/>
      <c r="H29" s="70">
        <v>0</v>
      </c>
      <c r="I29" s="2"/>
      <c r="J29" s="2"/>
      <c r="K29" s="72"/>
      <c r="L29" s="2"/>
      <c r="M29" s="2"/>
    </row>
    <row r="30" spans="2:13" customFormat="1">
      <c r="B30" s="2"/>
      <c r="C30" s="2"/>
      <c r="D30" s="95" t="s">
        <v>364</v>
      </c>
      <c r="E30" s="1"/>
      <c r="F30" s="70">
        <v>0</v>
      </c>
      <c r="G30" s="71"/>
      <c r="H30" s="70">
        <v>0</v>
      </c>
      <c r="I30" s="2"/>
      <c r="J30" s="2"/>
      <c r="K30" s="72"/>
      <c r="L30" s="2"/>
      <c r="M30" s="2"/>
    </row>
    <row r="31" spans="2:13" customFormat="1" ht="30">
      <c r="B31" s="2"/>
      <c r="C31" s="2"/>
      <c r="D31" s="95" t="s">
        <v>365</v>
      </c>
      <c r="E31" s="1"/>
      <c r="F31" s="70">
        <v>0</v>
      </c>
      <c r="G31" s="71"/>
      <c r="H31" s="70">
        <v>0</v>
      </c>
      <c r="I31" s="2"/>
      <c r="J31" s="2"/>
      <c r="K31" s="72"/>
      <c r="L31" s="2"/>
      <c r="M31" s="2"/>
    </row>
    <row r="32" spans="2:13" customFormat="1" ht="30">
      <c r="B32" s="2"/>
      <c r="C32" s="2"/>
      <c r="D32" s="95" t="s">
        <v>366</v>
      </c>
      <c r="E32" s="1"/>
      <c r="F32" s="70">
        <v>0</v>
      </c>
      <c r="G32" s="71"/>
      <c r="H32" s="70">
        <v>0</v>
      </c>
      <c r="I32" s="2"/>
      <c r="J32" s="2"/>
      <c r="K32" s="72"/>
      <c r="L32" s="2"/>
      <c r="M32" s="2"/>
    </row>
    <row r="33" spans="2:13" customFormat="1" ht="30">
      <c r="B33" s="2"/>
      <c r="C33" s="2"/>
      <c r="D33" s="95" t="s">
        <v>367</v>
      </c>
      <c r="E33" s="1"/>
      <c r="F33" s="70">
        <v>0</v>
      </c>
      <c r="G33" s="71"/>
      <c r="H33" s="70">
        <v>0</v>
      </c>
      <c r="I33" s="2"/>
      <c r="J33" s="2"/>
      <c r="K33" s="72"/>
      <c r="L33" s="2"/>
      <c r="M33" s="2"/>
    </row>
    <row r="34" spans="2:13" customFormat="1">
      <c r="B34" s="2"/>
      <c r="C34" s="2"/>
      <c r="D34" s="95" t="s">
        <v>352</v>
      </c>
      <c r="E34" s="1"/>
      <c r="F34" s="70">
        <v>0</v>
      </c>
      <c r="G34" s="71"/>
      <c r="H34" s="70">
        <v>0</v>
      </c>
      <c r="I34" s="2"/>
      <c r="J34" s="2"/>
      <c r="K34" s="72"/>
      <c r="L34" s="2"/>
      <c r="M34" s="2"/>
    </row>
    <row r="35" spans="2:13" customFormat="1">
      <c r="B35" s="2"/>
      <c r="C35" s="86"/>
      <c r="D35" s="96"/>
      <c r="E35" s="2"/>
      <c r="F35" s="72"/>
      <c r="G35" s="97"/>
      <c r="H35" s="72"/>
      <c r="I35" s="2"/>
      <c r="J35" s="2"/>
      <c r="K35" s="72"/>
      <c r="L35" s="2"/>
      <c r="M35" s="2"/>
    </row>
    <row r="36" spans="2:13">
      <c r="D36" s="95" t="s">
        <v>368</v>
      </c>
      <c r="F36" s="68"/>
      <c r="G36" s="69"/>
      <c r="H36" s="68"/>
      <c r="K36" s="68"/>
    </row>
    <row r="37" spans="2:13" ht="30">
      <c r="D37" s="95" t="s">
        <v>369</v>
      </c>
      <c r="F37" s="87"/>
      <c r="G37" s="69"/>
      <c r="H37" s="87"/>
      <c r="K37" s="68"/>
    </row>
    <row r="38" spans="2:13" customFormat="1" ht="30">
      <c r="B38" s="2"/>
      <c r="C38" s="2"/>
      <c r="D38" s="95" t="s">
        <v>370</v>
      </c>
      <c r="E38" s="1"/>
      <c r="F38" s="70">
        <v>0</v>
      </c>
      <c r="G38" s="71"/>
      <c r="H38" s="70">
        <v>0</v>
      </c>
      <c r="I38" s="2"/>
      <c r="J38" s="2"/>
      <c r="K38" s="72"/>
      <c r="L38" s="2"/>
      <c r="M38" s="2"/>
    </row>
    <row r="39" spans="2:13" customFormat="1" ht="30">
      <c r="B39" s="2"/>
      <c r="C39" s="2"/>
      <c r="D39" s="95" t="s">
        <v>371</v>
      </c>
      <c r="E39" s="1"/>
      <c r="F39" s="70">
        <v>0</v>
      </c>
      <c r="G39" s="71"/>
      <c r="H39" s="70">
        <v>0</v>
      </c>
      <c r="I39" s="2"/>
      <c r="J39" s="2"/>
      <c r="K39" s="72"/>
      <c r="L39" s="2"/>
      <c r="M39" s="2"/>
    </row>
    <row r="40" spans="2:13" customFormat="1" ht="30">
      <c r="B40" s="2"/>
      <c r="C40" s="2"/>
      <c r="D40" s="95" t="s">
        <v>372</v>
      </c>
      <c r="E40" s="1"/>
      <c r="F40" s="70">
        <v>0</v>
      </c>
      <c r="G40" s="71"/>
      <c r="H40" s="70">
        <v>0</v>
      </c>
      <c r="I40" s="2"/>
      <c r="J40" s="2"/>
      <c r="K40" s="72"/>
      <c r="L40" s="2"/>
      <c r="M40" s="2"/>
    </row>
    <row r="41" spans="2:13" customFormat="1">
      <c r="B41" s="2"/>
      <c r="C41" s="2"/>
      <c r="D41" s="95" t="s">
        <v>373</v>
      </c>
      <c r="E41" s="1"/>
      <c r="F41" s="70">
        <v>0</v>
      </c>
      <c r="G41" s="71"/>
      <c r="H41" s="70">
        <v>0</v>
      </c>
      <c r="I41" s="2"/>
      <c r="J41" s="2"/>
      <c r="K41" s="72"/>
      <c r="L41" s="2"/>
      <c r="M41" s="2"/>
    </row>
    <row r="42" spans="2:13" customFormat="1">
      <c r="B42" s="2"/>
      <c r="C42" s="2"/>
      <c r="D42" s="95" t="s">
        <v>360</v>
      </c>
      <c r="E42" s="1"/>
      <c r="F42" s="80">
        <v>0</v>
      </c>
      <c r="G42" s="74"/>
      <c r="H42" s="80">
        <v>0</v>
      </c>
      <c r="I42" s="83"/>
      <c r="J42" s="83"/>
      <c r="K42" s="72"/>
      <c r="L42" s="2"/>
      <c r="M42" s="2"/>
    </row>
    <row r="43" spans="2:13">
      <c r="C43" s="6" t="s">
        <v>374</v>
      </c>
      <c r="F43" s="81">
        <f>SUM(F29:F42)</f>
        <v>0</v>
      </c>
      <c r="G43" s="77"/>
      <c r="H43" s="81">
        <f>SUM(H29:H42)</f>
        <v>0</v>
      </c>
      <c r="K43" s="68"/>
      <c r="L43" s="68"/>
    </row>
    <row r="44" spans="2:13">
      <c r="C44" s="6"/>
      <c r="F44" s="76"/>
      <c r="G44" s="68"/>
      <c r="H44" s="76"/>
    </row>
    <row r="45" spans="2:13" customFormat="1">
      <c r="B45" s="2"/>
      <c r="C45" s="86" t="s">
        <v>375</v>
      </c>
      <c r="D45" s="100"/>
      <c r="E45" s="100"/>
      <c r="F45" s="99"/>
      <c r="G45" s="68"/>
      <c r="H45" s="68"/>
      <c r="I45" s="1"/>
      <c r="J45" s="1"/>
      <c r="K45" s="68"/>
      <c r="L45" s="2"/>
      <c r="M45" s="2"/>
    </row>
    <row r="46" spans="2:13" customFormat="1">
      <c r="B46" s="2"/>
      <c r="C46" s="2"/>
      <c r="D46" s="95" t="s">
        <v>376</v>
      </c>
      <c r="E46" s="1"/>
      <c r="F46" s="70">
        <v>0</v>
      </c>
      <c r="G46" s="71"/>
      <c r="H46" s="70">
        <v>0</v>
      </c>
      <c r="I46" s="2"/>
      <c r="J46" s="2"/>
      <c r="K46" s="72"/>
      <c r="L46" s="2"/>
      <c r="M46" s="2"/>
    </row>
    <row r="47" spans="2:13" customFormat="1">
      <c r="B47" s="2"/>
      <c r="C47" s="2"/>
      <c r="D47" s="95" t="s">
        <v>377</v>
      </c>
      <c r="E47" s="1"/>
      <c r="F47" s="70">
        <v>0</v>
      </c>
      <c r="G47" s="71"/>
      <c r="H47" s="70">
        <v>0</v>
      </c>
      <c r="I47" s="2"/>
      <c r="J47" s="2"/>
      <c r="K47" s="72"/>
      <c r="L47" s="2"/>
      <c r="M47" s="2"/>
    </row>
    <row r="48" spans="2:13" customFormat="1">
      <c r="B48" s="2"/>
      <c r="C48" s="2"/>
      <c r="D48" s="95" t="s">
        <v>378</v>
      </c>
      <c r="E48" s="1"/>
      <c r="F48" s="70">
        <v>0</v>
      </c>
      <c r="G48" s="71"/>
      <c r="H48" s="70">
        <v>0</v>
      </c>
      <c r="I48" s="2"/>
      <c r="J48" s="2"/>
      <c r="K48" s="72"/>
      <c r="L48" s="2"/>
      <c r="M48" s="2"/>
    </row>
    <row r="49" spans="2:13" customFormat="1" ht="30">
      <c r="B49" s="2"/>
      <c r="C49" s="2"/>
      <c r="D49" s="95" t="s">
        <v>379</v>
      </c>
      <c r="E49" s="1"/>
      <c r="F49" s="70">
        <v>0</v>
      </c>
      <c r="G49" s="71"/>
      <c r="H49" s="70">
        <v>0</v>
      </c>
      <c r="I49" s="2"/>
      <c r="J49" s="2"/>
      <c r="K49" s="72"/>
      <c r="L49" s="2"/>
      <c r="M49" s="2"/>
    </row>
    <row r="50" spans="2:13" customFormat="1">
      <c r="B50" s="2"/>
      <c r="C50" s="2"/>
      <c r="D50" s="95" t="s">
        <v>352</v>
      </c>
      <c r="E50" s="1"/>
      <c r="F50" s="70">
        <v>0</v>
      </c>
      <c r="G50" s="71"/>
      <c r="H50" s="70">
        <v>0</v>
      </c>
      <c r="I50" s="2"/>
      <c r="J50" s="2"/>
      <c r="K50" s="72"/>
      <c r="L50" s="2"/>
      <c r="M50" s="2"/>
    </row>
    <row r="51" spans="2:13" customFormat="1">
      <c r="B51" s="2"/>
      <c r="C51" s="86"/>
      <c r="D51" s="96"/>
      <c r="E51" s="2"/>
      <c r="F51" s="72"/>
      <c r="G51" s="97"/>
      <c r="H51" s="72"/>
      <c r="I51" s="2"/>
      <c r="J51" s="2"/>
      <c r="K51" s="72"/>
      <c r="L51" s="2"/>
      <c r="M51" s="2"/>
    </row>
    <row r="52" spans="2:13" customFormat="1" ht="30">
      <c r="B52" s="2"/>
      <c r="C52" s="2"/>
      <c r="D52" s="95" t="s">
        <v>380</v>
      </c>
      <c r="E52" s="1"/>
      <c r="F52" s="70">
        <v>0</v>
      </c>
      <c r="G52" s="71"/>
      <c r="H52" s="70">
        <v>0</v>
      </c>
      <c r="I52" s="2"/>
      <c r="J52" s="2"/>
      <c r="K52" s="72"/>
      <c r="L52" s="2"/>
      <c r="M52" s="2"/>
    </row>
    <row r="53" spans="2:13" customFormat="1" ht="30">
      <c r="B53" s="2"/>
      <c r="C53" s="2"/>
      <c r="D53" s="95" t="s">
        <v>381</v>
      </c>
      <c r="E53" s="1"/>
      <c r="F53" s="70">
        <v>0</v>
      </c>
      <c r="G53" s="71"/>
      <c r="H53" s="70">
        <v>0</v>
      </c>
      <c r="I53" s="2"/>
      <c r="J53" s="2"/>
      <c r="K53" s="72"/>
      <c r="L53" s="2"/>
      <c r="M53" s="2"/>
    </row>
    <row r="54" spans="2:13" customFormat="1">
      <c r="B54" s="2"/>
      <c r="C54" s="2"/>
      <c r="D54" s="95" t="s">
        <v>382</v>
      </c>
      <c r="E54" s="1"/>
      <c r="F54" s="70">
        <v>0</v>
      </c>
      <c r="G54" s="71"/>
      <c r="H54" s="70">
        <v>0</v>
      </c>
      <c r="I54" s="2"/>
      <c r="J54" s="2"/>
      <c r="K54" s="72"/>
      <c r="L54" s="2"/>
      <c r="M54" s="2"/>
    </row>
    <row r="55" spans="2:13" customFormat="1">
      <c r="B55" s="2"/>
      <c r="C55" s="2"/>
      <c r="D55" s="95" t="s">
        <v>383</v>
      </c>
      <c r="E55" s="1"/>
      <c r="F55" s="70">
        <v>0</v>
      </c>
      <c r="G55" s="71"/>
      <c r="H55" s="70">
        <v>0</v>
      </c>
      <c r="I55" s="2"/>
      <c r="J55" s="2"/>
      <c r="K55" s="72"/>
      <c r="L55" s="2"/>
      <c r="M55" s="2"/>
    </row>
    <row r="56" spans="2:13" customFormat="1" ht="30">
      <c r="B56" s="2"/>
      <c r="C56" s="2"/>
      <c r="D56" s="95" t="s">
        <v>384</v>
      </c>
      <c r="E56" s="1"/>
      <c r="F56" s="70">
        <v>0</v>
      </c>
      <c r="G56" s="71"/>
      <c r="H56" s="70">
        <v>0</v>
      </c>
      <c r="I56" s="2"/>
      <c r="J56" s="2"/>
      <c r="K56" s="72"/>
      <c r="L56" s="2"/>
      <c r="M56" s="2"/>
    </row>
    <row r="57" spans="2:13" customFormat="1">
      <c r="B57" s="2"/>
      <c r="C57" s="2"/>
      <c r="D57" s="95" t="s">
        <v>360</v>
      </c>
      <c r="E57" s="1"/>
      <c r="F57" s="80">
        <v>0</v>
      </c>
      <c r="G57" s="74"/>
      <c r="H57" s="80">
        <v>0</v>
      </c>
      <c r="I57" s="83"/>
      <c r="J57" s="83"/>
      <c r="K57" s="72"/>
      <c r="L57" s="2"/>
      <c r="M57" s="2"/>
    </row>
    <row r="58" spans="2:13" customFormat="1">
      <c r="B58" s="2"/>
      <c r="C58" s="86" t="s">
        <v>385</v>
      </c>
      <c r="D58" s="101"/>
      <c r="E58" s="2"/>
      <c r="F58" s="81">
        <f>SUM(F46:F57)</f>
        <v>0</v>
      </c>
      <c r="G58" s="74"/>
      <c r="H58" s="81">
        <f>SUM(H46:H57)</f>
        <v>0</v>
      </c>
      <c r="I58" s="2"/>
      <c r="J58" s="2"/>
      <c r="K58" s="72"/>
      <c r="L58" s="72"/>
      <c r="M58" s="2"/>
    </row>
    <row r="59" spans="2:13" customFormat="1">
      <c r="B59" s="2"/>
      <c r="C59" s="86"/>
      <c r="D59" s="101"/>
      <c r="E59" s="2"/>
      <c r="F59" s="97"/>
      <c r="G59" s="72"/>
      <c r="H59" s="97"/>
      <c r="I59" s="2"/>
      <c r="J59" s="2"/>
      <c r="K59" s="72"/>
      <c r="L59" s="2"/>
      <c r="M59" s="2"/>
    </row>
    <row r="60" spans="2:13">
      <c r="C60" s="94" t="s">
        <v>386</v>
      </c>
      <c r="F60" s="68">
        <f>+F26+F43</f>
        <v>0</v>
      </c>
      <c r="G60" s="69"/>
      <c r="H60" s="68">
        <f>SUM(H26,H43,H58)</f>
        <v>0</v>
      </c>
      <c r="K60" s="68"/>
      <c r="L60" s="68"/>
    </row>
    <row r="61" spans="2:13">
      <c r="C61" s="1" t="s">
        <v>387</v>
      </c>
      <c r="F61" s="87"/>
      <c r="G61" s="69"/>
      <c r="H61" s="87"/>
      <c r="K61" s="68"/>
    </row>
    <row r="62" spans="2:13" ht="15.75" thickBot="1">
      <c r="C62" s="6" t="s">
        <v>388</v>
      </c>
      <c r="F62" s="84">
        <f>SUM(F60:F61)</f>
        <v>0</v>
      </c>
      <c r="G62" s="85"/>
      <c r="H62" s="84">
        <f>SUM(H60:H61)</f>
        <v>0</v>
      </c>
      <c r="K62" s="68"/>
    </row>
    <row r="63" spans="2:13" ht="15.75" thickTop="1">
      <c r="C63" s="6"/>
      <c r="F63" s="67"/>
      <c r="G63" s="67"/>
      <c r="H63" s="67"/>
    </row>
    <row r="65" spans="3:15">
      <c r="C65" s="1" t="str">
        <f>+[1]ESF!C65</f>
        <v>Las notas en las páginas 7 a 20 son parte integral de estos Estados Financieros.</v>
      </c>
      <c r="H65" s="68"/>
      <c r="N65" s="1"/>
      <c r="O65" s="1"/>
    </row>
    <row r="66" spans="3:15">
      <c r="D66" s="6"/>
      <c r="E66" s="6"/>
      <c r="H66" s="68"/>
    </row>
    <row r="67" spans="3:15">
      <c r="H67" s="68"/>
    </row>
    <row r="68" spans="3:15">
      <c r="D68" s="1" t="s">
        <v>389</v>
      </c>
      <c r="F68" s="68">
        <f>+F62-[1]BC!J14</f>
        <v>-23074685.759999998</v>
      </c>
      <c r="H68" s="68">
        <f>+H62-[1]BC!M14</f>
        <v>-192226</v>
      </c>
    </row>
    <row r="69" spans="3:15">
      <c r="F69" s="68"/>
      <c r="H69" s="102"/>
    </row>
    <row r="70" spans="3:15">
      <c r="F70" s="68"/>
    </row>
    <row r="71" spans="3:15">
      <c r="F71" s="68"/>
    </row>
    <row r="85" spans="6:8">
      <c r="F85" s="103"/>
      <c r="G85" s="103"/>
      <c r="H85" s="103"/>
    </row>
    <row r="86" spans="6:8">
      <c r="F86" s="103"/>
      <c r="G86" s="103"/>
      <c r="H86" s="103"/>
    </row>
    <row r="87" spans="6:8">
      <c r="F87" s="103"/>
      <c r="G87" s="103"/>
      <c r="H87" s="103"/>
    </row>
    <row r="88" spans="6:8">
      <c r="F88" s="103"/>
      <c r="G88" s="103"/>
      <c r="H88" s="103"/>
    </row>
    <row r="89" spans="6:8">
      <c r="F89" s="103"/>
      <c r="G89" s="103"/>
      <c r="H89" s="103"/>
    </row>
    <row r="90" spans="6:8">
      <c r="F90" s="103"/>
      <c r="G90" s="103"/>
      <c r="H90" s="103"/>
    </row>
    <row r="91" spans="6:8">
      <c r="F91" s="103"/>
      <c r="G91" s="103"/>
      <c r="H91" s="103"/>
    </row>
    <row r="92" spans="6:8">
      <c r="F92" s="103"/>
      <c r="G92" s="103"/>
      <c r="H92" s="103"/>
    </row>
    <row r="93" spans="6:8">
      <c r="F93" s="103"/>
      <c r="G93" s="103"/>
      <c r="H93" s="103"/>
    </row>
    <row r="94" spans="6:8">
      <c r="F94" s="103"/>
      <c r="G94" s="103"/>
      <c r="H94" s="103"/>
    </row>
    <row r="95" spans="6:8">
      <c r="F95" s="103"/>
      <c r="G95" s="103"/>
      <c r="H95" s="103"/>
    </row>
  </sheetData>
  <mergeCells count="4">
    <mergeCell ref="C2:H2"/>
    <mergeCell ref="C3:H3"/>
    <mergeCell ref="C4:H4"/>
    <mergeCell ref="C5:H5"/>
  </mergeCells>
  <pageMargins left="0.7" right="0.7" top="0.75" bottom="0.75" header="0.3" footer="0.3"/>
  <pageSetup scale="9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B1" workbookViewId="0">
      <pane ySplit="9" topLeftCell="A19" activePane="bottomLeft" state="frozen"/>
      <selection pane="bottomLeft" activeCell="C15" sqref="C15"/>
    </sheetView>
  </sheetViews>
  <sheetFormatPr baseColWidth="10" defaultRowHeight="15"/>
  <cols>
    <col min="1" max="1" width="22.28515625" hidden="1" customWidth="1"/>
    <col min="2" max="2" width="79.5703125" customWidth="1"/>
    <col min="3" max="3" width="19.7109375" customWidth="1"/>
  </cols>
  <sheetData>
    <row r="1" spans="1:7" ht="15.75">
      <c r="B1" s="364" t="s">
        <v>573</v>
      </c>
      <c r="C1" s="364"/>
      <c r="D1" s="184"/>
      <c r="E1" s="184"/>
      <c r="F1" s="184"/>
      <c r="G1" s="184"/>
    </row>
    <row r="2" spans="1:7" ht="18.75">
      <c r="B2" s="372" t="s">
        <v>532</v>
      </c>
      <c r="C2" s="372"/>
      <c r="D2" s="57"/>
    </row>
    <row r="3" spans="1:7" ht="18.75">
      <c r="B3" s="373" t="s">
        <v>677</v>
      </c>
      <c r="C3" s="373"/>
      <c r="D3" s="111"/>
    </row>
    <row r="4" spans="1:7" ht="18.75">
      <c r="B4" s="372" t="s">
        <v>0</v>
      </c>
      <c r="C4" s="372"/>
      <c r="D4" s="57"/>
    </row>
    <row r="5" spans="1:7">
      <c r="C5" s="10"/>
    </row>
    <row r="6" spans="1:7" ht="15.75">
      <c r="A6" s="121"/>
      <c r="C6" s="10"/>
    </row>
    <row r="7" spans="1:7" ht="15" customHeight="1">
      <c r="A7" s="369" t="s">
        <v>449</v>
      </c>
      <c r="B7" s="369" t="s">
        <v>126</v>
      </c>
      <c r="C7" s="374" t="s">
        <v>405</v>
      </c>
    </row>
    <row r="8" spans="1:7" ht="15" customHeight="1">
      <c r="A8" s="370"/>
      <c r="B8" s="370"/>
      <c r="C8" s="375"/>
    </row>
    <row r="9" spans="1:7" ht="15" customHeight="1">
      <c r="A9" s="371"/>
      <c r="B9" s="370"/>
      <c r="C9" s="375"/>
    </row>
    <row r="10" spans="1:7" s="11" customFormat="1" ht="15.75">
      <c r="A10" s="122"/>
      <c r="B10" s="58" t="s">
        <v>130</v>
      </c>
      <c r="C10" s="376"/>
    </row>
    <row r="11" spans="1:7" s="11" customFormat="1" ht="15.75">
      <c r="A11" s="89">
        <v>300105134</v>
      </c>
      <c r="B11" s="58" t="s">
        <v>127</v>
      </c>
      <c r="C11" s="210"/>
    </row>
    <row r="12" spans="1:7" s="11" customFormat="1" ht="15.75">
      <c r="A12" s="54"/>
      <c r="B12" s="58" t="s">
        <v>128</v>
      </c>
      <c r="C12" s="210"/>
      <c r="D12" s="14"/>
    </row>
    <row r="13" spans="1:7" s="11" customFormat="1" ht="15.75">
      <c r="A13" s="19" t="s">
        <v>471</v>
      </c>
      <c r="B13" s="58" t="s">
        <v>448</v>
      </c>
      <c r="C13" s="210"/>
      <c r="D13" s="14"/>
    </row>
    <row r="14" spans="1:7" s="11" customFormat="1" ht="15.75">
      <c r="A14" s="19" t="s">
        <v>455</v>
      </c>
      <c r="B14" s="58" t="s">
        <v>330</v>
      </c>
      <c r="C14" s="210">
        <v>1586.5</v>
      </c>
      <c r="D14" s="14"/>
    </row>
    <row r="15" spans="1:7" s="11" customFormat="1" ht="15.75">
      <c r="A15" s="19" t="s">
        <v>452</v>
      </c>
      <c r="B15" s="58" t="s">
        <v>329</v>
      </c>
      <c r="C15" s="210"/>
      <c r="D15" s="14"/>
    </row>
    <row r="16" spans="1:7" s="11" customFormat="1" ht="15.75">
      <c r="A16" s="19" t="s">
        <v>454</v>
      </c>
      <c r="B16" s="58" t="s">
        <v>129</v>
      </c>
      <c r="C16" s="210"/>
      <c r="D16" s="14"/>
    </row>
    <row r="17" spans="1:4" s="11" customFormat="1" ht="15.75">
      <c r="A17" s="19" t="s">
        <v>453</v>
      </c>
      <c r="B17" s="58" t="s">
        <v>331</v>
      </c>
      <c r="C17" s="210"/>
      <c r="D17" s="14"/>
    </row>
    <row r="18" spans="1:4" ht="15.75">
      <c r="A18" s="19" t="s">
        <v>451</v>
      </c>
      <c r="B18" s="58" t="s">
        <v>328</v>
      </c>
      <c r="C18" s="210"/>
      <c r="D18" s="2"/>
    </row>
    <row r="19" spans="1:4" ht="15.75">
      <c r="A19" s="19"/>
      <c r="B19" s="59" t="s">
        <v>131</v>
      </c>
      <c r="C19" s="212">
        <v>8123104.3799999999</v>
      </c>
      <c r="D19" s="2"/>
    </row>
    <row r="20" spans="1:4" ht="15.75">
      <c r="A20" s="19"/>
      <c r="B20" s="59" t="s">
        <v>132</v>
      </c>
      <c r="C20" s="212"/>
      <c r="D20" s="2"/>
    </row>
    <row r="21" spans="1:4" ht="15.75">
      <c r="A21" s="123"/>
      <c r="B21" s="59" t="s">
        <v>325</v>
      </c>
      <c r="C21" s="212"/>
      <c r="D21" s="2"/>
    </row>
    <row r="22" spans="1:4" ht="15.75">
      <c r="A22" s="123"/>
      <c r="B22" s="59" t="s">
        <v>133</v>
      </c>
      <c r="C22" s="212"/>
      <c r="D22" s="2"/>
    </row>
    <row r="23" spans="1:4" ht="15.75">
      <c r="A23" s="123"/>
      <c r="B23" s="54" t="s">
        <v>456</v>
      </c>
      <c r="C23" s="209">
        <f>SUM(C10:C22)</f>
        <v>8124690.8799999999</v>
      </c>
      <c r="D23" s="2"/>
    </row>
    <row r="24" spans="1:4" ht="15.75">
      <c r="A24" s="121"/>
      <c r="B24" s="13"/>
      <c r="C24" s="204"/>
    </row>
    <row r="25" spans="1:4" ht="15.75">
      <c r="A25" s="121"/>
      <c r="B25" s="12"/>
      <c r="C25" s="204"/>
    </row>
    <row r="26" spans="1:4" ht="15" customHeight="1">
      <c r="A26" s="124" t="s">
        <v>449</v>
      </c>
      <c r="B26" s="120" t="s">
        <v>447</v>
      </c>
      <c r="C26" s="203" t="s">
        <v>405</v>
      </c>
    </row>
    <row r="27" spans="1:4" ht="15.75">
      <c r="A27" s="19">
        <v>9995028000</v>
      </c>
      <c r="B27" s="59" t="s">
        <v>450</v>
      </c>
      <c r="C27" s="210"/>
    </row>
    <row r="28" spans="1:4" ht="15.75">
      <c r="A28" s="19">
        <v>9995028001</v>
      </c>
      <c r="B28" s="59" t="s">
        <v>446</v>
      </c>
      <c r="C28" s="210"/>
    </row>
    <row r="29" spans="1:4" ht="15.75">
      <c r="A29" s="19">
        <v>2110003000</v>
      </c>
      <c r="B29" s="119" t="s">
        <v>441</v>
      </c>
      <c r="C29" s="210"/>
    </row>
    <row r="30" spans="1:4" ht="15.75">
      <c r="A30" s="19">
        <v>9998014000</v>
      </c>
      <c r="B30" s="119" t="s">
        <v>442</v>
      </c>
      <c r="C30" s="212"/>
    </row>
    <row r="31" spans="1:4" ht="15.75">
      <c r="A31" s="19"/>
      <c r="B31" s="59" t="s">
        <v>443</v>
      </c>
      <c r="C31" s="213"/>
    </row>
    <row r="32" spans="1:4" ht="15.75">
      <c r="A32" s="19">
        <v>100198000</v>
      </c>
      <c r="B32" s="59" t="s">
        <v>444</v>
      </c>
      <c r="C32" s="212"/>
    </row>
    <row r="33" spans="1:3" ht="15.75">
      <c r="A33" s="19">
        <v>100198001</v>
      </c>
      <c r="B33" s="59" t="s">
        <v>445</v>
      </c>
      <c r="C33" s="213"/>
    </row>
    <row r="34" spans="1:3" ht="15.75">
      <c r="A34" s="19"/>
      <c r="B34" s="54" t="s">
        <v>457</v>
      </c>
      <c r="C34" s="214"/>
    </row>
    <row r="35" spans="1:3" ht="15.75">
      <c r="A35" s="121"/>
      <c r="C35" s="46"/>
    </row>
    <row r="36" spans="1:3" ht="15.75">
      <c r="B36" s="54" t="s">
        <v>462</v>
      </c>
      <c r="C36" s="214">
        <f>+C23+C34</f>
        <v>8124690.8799999999</v>
      </c>
    </row>
  </sheetData>
  <mergeCells count="7">
    <mergeCell ref="A7:A9"/>
    <mergeCell ref="B1:C1"/>
    <mergeCell ref="B2:C2"/>
    <mergeCell ref="B3:C3"/>
    <mergeCell ref="B4:C4"/>
    <mergeCell ref="B7:B9"/>
    <mergeCell ref="C7:C10"/>
  </mergeCells>
  <pageMargins left="0.7" right="0.7" top="0.75" bottom="0.75" header="0.3" footer="0.3"/>
  <pageSetup scale="91" fitToHeight="0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22"/>
  <sheetViews>
    <sheetView workbookViewId="0">
      <selection activeCell="B15" sqref="B15"/>
    </sheetView>
  </sheetViews>
  <sheetFormatPr baseColWidth="10" defaultRowHeight="15"/>
  <cols>
    <col min="1" max="1" width="59" customWidth="1"/>
    <col min="2" max="2" width="18" customWidth="1"/>
  </cols>
  <sheetData>
    <row r="1" spans="1:2" ht="18.75">
      <c r="A1" s="372" t="s">
        <v>573</v>
      </c>
      <c r="B1" s="372"/>
    </row>
    <row r="2" spans="1:2" ht="18.75">
      <c r="A2" s="372" t="s">
        <v>460</v>
      </c>
      <c r="B2" s="372"/>
    </row>
    <row r="3" spans="1:2" ht="18.75">
      <c r="A3" s="373" t="s">
        <v>677</v>
      </c>
      <c r="B3" s="373"/>
    </row>
    <row r="4" spans="1:2" ht="18.75">
      <c r="A4" s="372" t="s">
        <v>0</v>
      </c>
      <c r="B4" s="372"/>
    </row>
    <row r="6" spans="1:2">
      <c r="A6" s="9"/>
    </row>
    <row r="8" spans="1:2" ht="15" customHeight="1">
      <c r="A8" s="380" t="s">
        <v>135</v>
      </c>
      <c r="B8" s="377" t="s">
        <v>405</v>
      </c>
    </row>
    <row r="9" spans="1:2" ht="15" customHeight="1">
      <c r="A9" s="381"/>
      <c r="B9" s="378"/>
    </row>
    <row r="10" spans="1:2" ht="15.75" customHeight="1">
      <c r="A10" s="382"/>
      <c r="B10" s="379"/>
    </row>
    <row r="11" spans="1:2" s="9" customFormat="1" ht="15.75">
      <c r="A11" s="112" t="s">
        <v>533</v>
      </c>
      <c r="B11" s="282"/>
    </row>
    <row r="12" spans="1:2" s="9" customFormat="1" ht="15.75">
      <c r="A12" s="20" t="s">
        <v>136</v>
      </c>
      <c r="B12" s="282"/>
    </row>
    <row r="13" spans="1:2" s="9" customFormat="1" ht="15.75">
      <c r="A13" s="20" t="s">
        <v>139</v>
      </c>
      <c r="B13" s="282"/>
    </row>
    <row r="14" spans="1:2" s="9" customFormat="1" ht="18.75">
      <c r="A14" s="20" t="s">
        <v>140</v>
      </c>
      <c r="B14" s="336">
        <v>10002672.720000001</v>
      </c>
    </row>
    <row r="15" spans="1:2" s="9" customFormat="1" ht="15.75">
      <c r="A15" s="20" t="s">
        <v>326</v>
      </c>
      <c r="B15" s="282"/>
    </row>
    <row r="16" spans="1:2" ht="15.75">
      <c r="A16" s="53" t="s">
        <v>137</v>
      </c>
      <c r="B16" s="283">
        <f>+B11+B12+B13+B14+B15</f>
        <v>10002672.720000001</v>
      </c>
    </row>
    <row r="17" spans="1:2">
      <c r="A17" s="17"/>
      <c r="B17" s="18"/>
    </row>
    <row r="18" spans="1:2">
      <c r="A18" s="17"/>
      <c r="B18" s="18"/>
    </row>
    <row r="19" spans="1:2">
      <c r="A19" s="17"/>
      <c r="B19" s="18"/>
    </row>
    <row r="20" spans="1:2">
      <c r="A20" s="17"/>
      <c r="B20" s="18"/>
    </row>
    <row r="21" spans="1:2">
      <c r="A21" s="17"/>
      <c r="B21" s="18"/>
    </row>
    <row r="22" spans="1:2">
      <c r="A22" s="17"/>
      <c r="B22" s="18"/>
    </row>
  </sheetData>
  <mergeCells count="6">
    <mergeCell ref="B8:B10"/>
    <mergeCell ref="A1:B1"/>
    <mergeCell ref="A2:B2"/>
    <mergeCell ref="A3:B3"/>
    <mergeCell ref="A4:B4"/>
    <mergeCell ref="A8:A10"/>
  </mergeCells>
  <pageMargins left="0.7" right="0.7" top="0.75" bottom="0.75" header="0.3" footer="0.3"/>
  <pageSetup fitToHeight="0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workbookViewId="0">
      <selection activeCell="B12" sqref="B12"/>
    </sheetView>
  </sheetViews>
  <sheetFormatPr baseColWidth="10" defaultRowHeight="15"/>
  <cols>
    <col min="1" max="1" width="59.85546875" customWidth="1"/>
    <col min="2" max="2" width="21.42578125" customWidth="1"/>
    <col min="3" max="3" width="11.7109375" bestFit="1" customWidth="1"/>
  </cols>
  <sheetData>
    <row r="1" spans="1:3" ht="15.75">
      <c r="A1" s="364" t="s">
        <v>573</v>
      </c>
      <c r="B1" s="364"/>
    </row>
    <row r="2" spans="1:3" ht="18.75">
      <c r="A2" s="372" t="s">
        <v>644</v>
      </c>
      <c r="B2" s="372"/>
    </row>
    <row r="3" spans="1:3" ht="18.75">
      <c r="A3" s="373" t="s">
        <v>678</v>
      </c>
      <c r="B3" s="373"/>
    </row>
    <row r="4" spans="1:3" ht="18.75">
      <c r="A4" s="372" t="s">
        <v>0</v>
      </c>
      <c r="B4" s="372"/>
    </row>
    <row r="5" spans="1:3" ht="15.75">
      <c r="A5" s="26"/>
    </row>
    <row r="7" spans="1:3" ht="15" customHeight="1">
      <c r="A7" s="182" t="s">
        <v>141</v>
      </c>
      <c r="B7" s="118" t="s">
        <v>405</v>
      </c>
    </row>
    <row r="8" spans="1:3" ht="15.75">
      <c r="A8" s="36" t="s">
        <v>327</v>
      </c>
      <c r="B8" s="356">
        <v>1428833.19</v>
      </c>
    </row>
    <row r="9" spans="1:3" ht="15.75">
      <c r="A9" s="113" t="s">
        <v>641</v>
      </c>
      <c r="B9" s="356">
        <v>1741227.64</v>
      </c>
    </row>
    <row r="10" spans="1:3" ht="15.75">
      <c r="A10" s="113" t="s">
        <v>664</v>
      </c>
      <c r="B10" s="294">
        <v>14633670.74</v>
      </c>
    </row>
    <row r="11" spans="1:3" ht="15.75">
      <c r="A11" s="113" t="s">
        <v>663</v>
      </c>
      <c r="B11" s="357">
        <v>294386</v>
      </c>
    </row>
    <row r="12" spans="1:3">
      <c r="A12" s="24" t="s">
        <v>142</v>
      </c>
      <c r="B12" s="358">
        <f>SUM(B8:B11)</f>
        <v>18098117.57</v>
      </c>
    </row>
    <row r="14" spans="1:3">
      <c r="C14" s="46"/>
    </row>
    <row r="18" spans="2:2">
      <c r="B18" s="22"/>
    </row>
    <row r="19" spans="2:2">
      <c r="B19" s="22"/>
    </row>
  </sheetData>
  <mergeCells count="4">
    <mergeCell ref="A1:B1"/>
    <mergeCell ref="A3:B3"/>
    <mergeCell ref="A4:B4"/>
    <mergeCell ref="A2:B2"/>
  </mergeCells>
  <pageMargins left="0.7" right="0.7" top="0.75" bottom="0.75" header="0.3" footer="0.3"/>
  <pageSetup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3"/>
  <sheetViews>
    <sheetView view="pageLayout" zoomScaleNormal="100" workbookViewId="0">
      <selection activeCell="A3" sqref="A3:H3"/>
    </sheetView>
  </sheetViews>
  <sheetFormatPr baseColWidth="10" defaultColWidth="11.42578125" defaultRowHeight="15"/>
  <cols>
    <col min="1" max="1" width="41.42578125" style="2" customWidth="1"/>
    <col min="2" max="2" width="16.140625" style="2" customWidth="1"/>
    <col min="3" max="3" width="22.5703125" style="2" customWidth="1"/>
    <col min="4" max="4" width="14.140625" style="2" customWidth="1"/>
    <col min="5" max="5" width="16" style="2" customWidth="1"/>
    <col min="6" max="6" width="19" style="2" customWidth="1"/>
    <col min="7" max="7" width="14.85546875" style="2" customWidth="1"/>
    <col min="8" max="8" width="18.7109375" style="2" customWidth="1"/>
    <col min="9" max="9" width="16.140625" style="2" customWidth="1"/>
    <col min="10" max="16384" width="11.42578125" style="2"/>
  </cols>
  <sheetData>
    <row r="1" spans="1:9" ht="15.75" customHeight="1">
      <c r="A1" s="364" t="s">
        <v>573</v>
      </c>
      <c r="B1" s="364"/>
      <c r="C1" s="364"/>
      <c r="D1" s="364"/>
      <c r="E1" s="364"/>
      <c r="F1" s="364"/>
      <c r="G1" s="364"/>
      <c r="H1" s="364"/>
    </row>
    <row r="2" spans="1:9" ht="15.75">
      <c r="A2" s="367" t="s">
        <v>542</v>
      </c>
      <c r="B2" s="367"/>
      <c r="C2" s="367"/>
      <c r="D2" s="367"/>
      <c r="E2" s="367"/>
      <c r="F2" s="367"/>
      <c r="G2" s="367"/>
      <c r="H2" s="367"/>
    </row>
    <row r="3" spans="1:9" ht="15.75">
      <c r="A3" s="367" t="s">
        <v>670</v>
      </c>
      <c r="B3" s="367"/>
      <c r="C3" s="367"/>
      <c r="D3" s="367"/>
      <c r="E3" s="367"/>
      <c r="F3" s="367"/>
      <c r="G3" s="367"/>
      <c r="H3" s="367"/>
    </row>
    <row r="4" spans="1:9" ht="15.75">
      <c r="A4" s="367" t="s">
        <v>16</v>
      </c>
      <c r="B4" s="367"/>
      <c r="C4" s="367"/>
      <c r="D4" s="367"/>
      <c r="E4" s="367"/>
      <c r="F4" s="367"/>
      <c r="G4" s="367"/>
      <c r="H4" s="367"/>
    </row>
    <row r="5" spans="1:9">
      <c r="A5" s="173"/>
      <c r="B5" s="173"/>
      <c r="C5" s="173"/>
      <c r="D5" s="173"/>
      <c r="E5" s="173"/>
      <c r="F5" s="173"/>
      <c r="G5" s="173"/>
      <c r="H5" s="173"/>
    </row>
    <row r="6" spans="1:9">
      <c r="A6" s="174" t="s">
        <v>543</v>
      </c>
      <c r="B6" s="173"/>
      <c r="C6" s="173"/>
      <c r="D6" s="173"/>
      <c r="E6" s="173"/>
      <c r="F6" s="173"/>
      <c r="G6" s="173"/>
      <c r="H6" s="173"/>
    </row>
    <row r="7" spans="1:9">
      <c r="A7" s="14" t="s">
        <v>544</v>
      </c>
      <c r="B7" s="173"/>
      <c r="C7" s="173"/>
      <c r="D7" s="173"/>
      <c r="E7" s="173"/>
      <c r="F7" s="173"/>
      <c r="G7" s="173"/>
      <c r="H7" s="173"/>
    </row>
    <row r="8" spans="1:9">
      <c r="A8" s="383" t="s">
        <v>545</v>
      </c>
      <c r="B8" s="385" t="s">
        <v>546</v>
      </c>
      <c r="C8" s="185" t="s">
        <v>547</v>
      </c>
      <c r="D8" s="186" t="s">
        <v>548</v>
      </c>
      <c r="E8" s="185" t="s">
        <v>549</v>
      </c>
      <c r="F8" s="185" t="s">
        <v>550</v>
      </c>
      <c r="G8" s="186" t="s">
        <v>551</v>
      </c>
      <c r="H8" s="383" t="s">
        <v>108</v>
      </c>
    </row>
    <row r="9" spans="1:9">
      <c r="A9" s="384"/>
      <c r="B9" s="386"/>
      <c r="C9" s="187" t="s">
        <v>552</v>
      </c>
      <c r="D9" s="188" t="s">
        <v>553</v>
      </c>
      <c r="E9" s="187" t="s">
        <v>554</v>
      </c>
      <c r="F9" s="187" t="s">
        <v>555</v>
      </c>
      <c r="G9" s="188" t="s">
        <v>556</v>
      </c>
      <c r="H9" s="384"/>
    </row>
    <row r="10" spans="1:9">
      <c r="A10" s="175" t="s">
        <v>557</v>
      </c>
      <c r="B10" s="176"/>
      <c r="C10" s="176"/>
      <c r="D10" s="176"/>
      <c r="E10" s="176"/>
      <c r="F10" s="176"/>
      <c r="G10" s="176"/>
      <c r="H10" s="176">
        <f t="shared" ref="H10:H15" si="0">SUM(B10:G10)</f>
        <v>0</v>
      </c>
      <c r="I10" s="127"/>
    </row>
    <row r="11" spans="1:9">
      <c r="A11" s="133" t="s">
        <v>558</v>
      </c>
      <c r="B11" s="176"/>
      <c r="C11" s="176"/>
      <c r="D11" s="176"/>
      <c r="E11" s="176"/>
      <c r="F11" s="176"/>
      <c r="G11" s="176"/>
      <c r="H11" s="176">
        <f t="shared" si="0"/>
        <v>0</v>
      </c>
    </row>
    <row r="12" spans="1:9">
      <c r="A12" s="133" t="s">
        <v>559</v>
      </c>
      <c r="B12" s="176"/>
      <c r="C12" s="176"/>
      <c r="D12" s="176"/>
      <c r="E12" s="176"/>
      <c r="F12" s="176"/>
      <c r="G12" s="176"/>
      <c r="H12" s="176">
        <f t="shared" si="0"/>
        <v>0</v>
      </c>
      <c r="I12" s="127"/>
    </row>
    <row r="13" spans="1:9">
      <c r="A13" s="177" t="s">
        <v>560</v>
      </c>
      <c r="B13" s="176"/>
      <c r="C13" s="176"/>
      <c r="D13" s="176"/>
      <c r="E13" s="176"/>
      <c r="F13" s="176"/>
      <c r="G13" s="176"/>
      <c r="H13" s="176">
        <f t="shared" si="0"/>
        <v>0</v>
      </c>
    </row>
    <row r="14" spans="1:9">
      <c r="A14" s="133" t="s">
        <v>561</v>
      </c>
      <c r="B14" s="176"/>
      <c r="C14" s="176"/>
      <c r="D14" s="176"/>
      <c r="E14" s="176"/>
      <c r="F14" s="176"/>
      <c r="G14" s="176"/>
      <c r="H14" s="176">
        <f t="shared" si="0"/>
        <v>0</v>
      </c>
    </row>
    <row r="15" spans="1:9">
      <c r="A15" s="133" t="s">
        <v>99</v>
      </c>
      <c r="B15" s="176"/>
      <c r="C15" s="176"/>
      <c r="D15" s="176"/>
      <c r="E15" s="176"/>
      <c r="F15" s="176"/>
      <c r="G15" s="176"/>
      <c r="H15" s="176">
        <f t="shared" si="0"/>
        <v>0</v>
      </c>
    </row>
    <row r="16" spans="1:9">
      <c r="A16" s="177" t="s">
        <v>562</v>
      </c>
      <c r="B16" s="178">
        <f>+B10+B12-B14-B15</f>
        <v>0</v>
      </c>
      <c r="C16" s="178">
        <f>+C10+C12-C14-C15</f>
        <v>0</v>
      </c>
      <c r="D16" s="178">
        <f>+D10+D12-D14-D15</f>
        <v>0</v>
      </c>
      <c r="E16" s="178">
        <f>+E10+E12-E14-E15</f>
        <v>0</v>
      </c>
      <c r="F16" s="178">
        <f>+F10+F11+F12-F14-F15</f>
        <v>0</v>
      </c>
      <c r="G16" s="178">
        <f>+G10+G12-G14-G15</f>
        <v>0</v>
      </c>
      <c r="H16" s="179">
        <f>+H10+H11+H12-H14+H15</f>
        <v>0</v>
      </c>
      <c r="I16" s="127"/>
    </row>
    <row r="17" spans="1:9">
      <c r="B17" s="127"/>
      <c r="C17" s="127"/>
      <c r="D17" s="127"/>
      <c r="E17" s="127"/>
      <c r="F17" s="127"/>
      <c r="G17" s="127"/>
      <c r="H17" s="127"/>
    </row>
    <row r="18" spans="1:9">
      <c r="A18" s="177" t="s">
        <v>563</v>
      </c>
      <c r="B18" s="134"/>
      <c r="C18" s="134"/>
      <c r="D18" s="134"/>
      <c r="E18" s="134"/>
      <c r="F18" s="134"/>
      <c r="G18" s="134"/>
      <c r="H18" s="134"/>
    </row>
    <row r="19" spans="1:9">
      <c r="A19" s="133" t="s">
        <v>564</v>
      </c>
      <c r="B19" s="176"/>
      <c r="C19" s="176"/>
      <c r="D19" s="176"/>
      <c r="E19" s="176"/>
      <c r="F19" s="176"/>
      <c r="G19" s="176"/>
      <c r="H19" s="176">
        <f>SUM(B19:G19)</f>
        <v>0</v>
      </c>
    </row>
    <row r="20" spans="1:9">
      <c r="A20" s="133" t="s">
        <v>565</v>
      </c>
      <c r="B20" s="176"/>
      <c r="C20" s="176"/>
      <c r="D20" s="176"/>
      <c r="E20" s="176"/>
      <c r="F20" s="176"/>
      <c r="G20" s="176"/>
      <c r="H20" s="176">
        <f>SUM(B20:G20)</f>
        <v>0</v>
      </c>
      <c r="I20" s="127"/>
    </row>
    <row r="21" spans="1:9">
      <c r="A21" s="177" t="s">
        <v>560</v>
      </c>
      <c r="B21" s="176"/>
      <c r="C21" s="176"/>
      <c r="D21" s="176"/>
      <c r="E21" s="176"/>
      <c r="F21" s="176"/>
      <c r="G21" s="176"/>
      <c r="H21" s="176">
        <f>SUM(B21:G21)</f>
        <v>0</v>
      </c>
    </row>
    <row r="22" spans="1:9">
      <c r="A22" s="133" t="s">
        <v>562</v>
      </c>
      <c r="B22" s="178">
        <f>+B19+B20-B21</f>
        <v>0</v>
      </c>
      <c r="C22" s="178">
        <f t="shared" ref="C22:H22" si="1">+C19+C20-C21</f>
        <v>0</v>
      </c>
      <c r="D22" s="178">
        <f t="shared" si="1"/>
        <v>0</v>
      </c>
      <c r="E22" s="178">
        <f t="shared" si="1"/>
        <v>0</v>
      </c>
      <c r="F22" s="178">
        <f t="shared" si="1"/>
        <v>0</v>
      </c>
      <c r="G22" s="178">
        <f t="shared" si="1"/>
        <v>0</v>
      </c>
      <c r="H22" s="178">
        <f t="shared" si="1"/>
        <v>0</v>
      </c>
    </row>
    <row r="23" spans="1:9">
      <c r="A23" s="177" t="s">
        <v>566</v>
      </c>
      <c r="B23" s="178">
        <f>+B16-B22</f>
        <v>0</v>
      </c>
      <c r="C23" s="178">
        <f t="shared" ref="C23:H23" si="2">+C16-C22</f>
        <v>0</v>
      </c>
      <c r="D23" s="178">
        <f t="shared" si="2"/>
        <v>0</v>
      </c>
      <c r="E23" s="178">
        <f t="shared" si="2"/>
        <v>0</v>
      </c>
      <c r="F23" s="178">
        <f t="shared" si="2"/>
        <v>0</v>
      </c>
      <c r="G23" s="178">
        <f t="shared" si="2"/>
        <v>0</v>
      </c>
      <c r="H23" s="179">
        <f t="shared" si="2"/>
        <v>0</v>
      </c>
    </row>
  </sheetData>
  <mergeCells count="7">
    <mergeCell ref="A8:A9"/>
    <mergeCell ref="B8:B9"/>
    <mergeCell ref="A1:H1"/>
    <mergeCell ref="A2:H2"/>
    <mergeCell ref="A3:H3"/>
    <mergeCell ref="A4:H4"/>
    <mergeCell ref="H8:H9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4</vt:i4>
      </vt:variant>
    </vt:vector>
  </HeadingPairs>
  <TitlesOfParts>
    <vt:vector size="22" baseType="lpstr">
      <vt:lpstr>Balanza Comprobacion</vt:lpstr>
      <vt:lpstr>ESF SNS</vt:lpstr>
      <vt:lpstr>ERF SRS</vt:lpstr>
      <vt:lpstr>ECAMP</vt:lpstr>
      <vt:lpstr>EST. Flujo Efc</vt:lpstr>
      <vt:lpstr>Efectivo</vt:lpstr>
      <vt:lpstr>Cuenta por Cobrar</vt:lpstr>
      <vt:lpstr>Inventario</vt:lpstr>
      <vt:lpstr>Mobiliario Eq. Ofc.</vt:lpstr>
      <vt:lpstr>CXP Corto plazo</vt:lpstr>
      <vt:lpstr>Retenciones y Acum.</vt:lpstr>
      <vt:lpstr>Benef. Empl x p Corto Plazo</vt:lpstr>
      <vt:lpstr>cxp largo plazo</vt:lpstr>
      <vt:lpstr>Benef. Empl x pagar Larg. Plaz</vt:lpstr>
      <vt:lpstr>Ingresos</vt:lpstr>
      <vt:lpstr>Patrimonio</vt:lpstr>
      <vt:lpstr>Gastos</vt:lpstr>
      <vt:lpstr>Total Gasto</vt:lpstr>
      <vt:lpstr>'Balanza Comprobacion'!Área_de_impresión</vt:lpstr>
      <vt:lpstr>'ERF SRS'!Área_de_impresión</vt:lpstr>
      <vt:lpstr>'ESF SNS'!Área_de_impresión</vt:lpstr>
      <vt:lpstr>Gastos!Área_de_impresión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oai</cp:lastModifiedBy>
  <cp:lastPrinted>2026-05-19T16:20:39Z</cp:lastPrinted>
  <dcterms:created xsi:type="dcterms:W3CDTF">2018-05-02T13:48:18Z</dcterms:created>
  <dcterms:modified xsi:type="dcterms:W3CDTF">2026-05-26T14:15:53Z</dcterms:modified>
</cp:coreProperties>
</file>