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 tabRatio="923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Ingresos" sheetId="16" r:id="rId15"/>
    <sheet name="Patrimonio" sheetId="15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Comprobacion'!$A$1:$D$210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B10" i="16" l="1"/>
  <c r="B10" i="12" l="1"/>
  <c r="D17" i="31" s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<sst xmlns="http://schemas.openxmlformats.org/spreadsheetml/2006/main" count="1016" uniqueCount="682">
  <si>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</si>
  <si>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</si>
  <si>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</si>
  <si>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</si>
  <si>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</si>
  <si>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</si>
  <si>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</si>
  <si>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</si>
  <si>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</si>
  <si>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</si>
  <si>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</si>
  <si>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</si>
  <si>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</si>
  <si>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</si>
  <si>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</si>
  <si>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</si>
  <si>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</si>
  <si>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</si>
  <si>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</si>
  <si>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</si>
  <si>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</si>
  <si>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</si>
  <si>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</si>
  <si>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</si>
  <si>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</si>
  <si>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</si>
  <si>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</si>
  <si>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</si>
  <si>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</si>
  <si>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</si>
  <si>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</si>
  <si>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</si>
  <si>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</si>
  <si>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</si>
  <si>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</si>
  <si>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</si>
  <si>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</si>
  <si>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</si>
  <si>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</si>
  <si>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</si>
  <si>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</si>
  <si>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</si>
  <si>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</si>
  <si>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</si>
  <si>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</si>
  <si>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</si>
  <si>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</si>
  <si>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</si>
  <si>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</si>
  <si>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</si>
  <si>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</si>
  <si>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</si>
  <si>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</si>
  <si>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</si>
  <si>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</si>
  <si>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</si>
  <si>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</si>
  <si>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</si>
  <si>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</si>
  <si>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</si>
  <si>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</si>
  <si>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</si>
  <si>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</si>
  <si>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</si>
  <si>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</si>
  <si>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</si>
  <si>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</si>
  <si>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</si>
  <si>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</si>
  <si>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</si>
  <si>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</si>
  <si>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</si>
  <si>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</si>
  <si>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</si>
  <si>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</si>
  <si>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</si>
  <si>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</si>
  <si>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</si>
  <si>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</si>
  <si>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</si>
  <si>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</si>
  <si>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</si>
  <si>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</si>
  <si>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</si>
  <si>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</si>
  <si>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</si>
  <si>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</si>
  <si>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</si>
  <si>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</si>
  <si>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</si>
  <si>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</si>
  <si>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</si>
  <si>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</si>
  <si>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</si>
  <si>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</si>
  <si>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</si>
  <si>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</si>
  <si>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</si>
  <si>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</si>
  <si>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</si>
  <si>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</si>
  <si>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</si>
  <si>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</si>
  <si>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</si>
  <si>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</si>
  <si>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</si>
  <si>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</si>
  <si>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</si>
  <si>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</si>
  <si>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</si>
  <si>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</si>
  <si>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</si>
  <si>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</si>
  <si>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</si>
  <si>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</si>
  <si>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</si>
  <si>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</si>
  <si>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</si>
  <si>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</si>
  <si>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</si>
  <si>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</si>
  <si>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</si>
  <si>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</si>
  <si>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</si>
  <si>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</si>
  <si>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</si>
  <si>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</si>
  <si>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</si>
  <si>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</si>
  <si>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</si>
  <si>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</si>
  <si>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</si>
  <si>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</si>
  <si>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</si>
  <si>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</si>
  <si>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</si>
  <si>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</si>
  <si>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</si>
  <si>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</si>
  <si>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</si>
  <si>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</si>
  <si>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</si>
  <si>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</si>
  <si>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</si>
  <si>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</si>
  <si>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</si>
  <si>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</si>
  <si>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</si>
  <si>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</si>
  <si>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</si>
  <si>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</si>
  <si>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</si>
  <si>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</si>
  <si>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</si>
  <si>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</si>
  <si>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</si>
  <si>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</si>
  <si>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</si>
  <si>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</si>
  <si>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</si>
  <si>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</si>
  <si>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</si>
  <si>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</si>
  <si>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</si>
  <si>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</si>
  <si>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</si>
  <si>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</si>
  <si>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</si>
  <si>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</si>
  <si>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</si>
  <si>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</si>
  <si>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</si>
  <si>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</si>
  <si>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</si>
  <si>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</si>
  <si>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</si>
  <si>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</si>
  <si>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</si>
  <si>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</si>
  <si>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</si>
  <si>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</si>
  <si>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</si>
  <si>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</si>
  <si>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</si>
  <si>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</si>
  <si>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</si>
  <si>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</si>
  <si>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</si>
  <si>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</si>
  <si>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</si>
  <si>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</si>
  <si>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</si>
  <si>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</si>
  <si>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</si>
  <si>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</si>
  <si>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</si>
  <si>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</si>
  <si>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</si>
  <si>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</si>
  <si>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</si>
  <si>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</si>
  <si>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</si>
  <si>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</si>
  <si>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</si>
  <si>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</si>
  <si>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</si>
  <si>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</si>
  <si>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</si>
  <si>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</si>
  <si>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</si>
  <si>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</si>
  <si>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</si>
  <si>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</si>
  <si>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</si>
  <si>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</si>
  <si>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</si>
  <si>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</si>
  <si>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</si>
  <si>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</si>
  <si>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</si>
  <si>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</si>
  <si>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</si>
  <si>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</si>
  <si>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</si>
  <si>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</si>
  <si>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</si>
  <si>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</si>
  <si>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</si>
  <si>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</si>
  <si>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</si>
  <si>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</si>
  <si>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</si>
  <si>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</si>
  <si>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</si>
  <si>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</si>
  <si>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</si>
  <si>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</si>
  <si>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</si>
  <si>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</si>
  <si>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</si>
  <si>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</si>
  <si>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</si>
  <si>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</si>
  <si>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</si>
  <si>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</si>
  <si>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</si>
  <si>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</si>
  <si>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</si>
  <si>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</si>
  <si>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</si>
  <si>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</si>
  <si>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</si>
  <si>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</si>
  <si>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</si>
  <si>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</si>
  <si>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</si>
  <si>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</si>
  <si>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</si>
  <si>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</si>
  <si>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</si>
  <si>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</si>
  <si>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</si>
  <si>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</si>
  <si>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</si>
  <si>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</si>
  <si>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</si>
  <si>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</si>
  <si>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</si>
  <si>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</si>
  <si>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</si>
  <si>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</si>
  <si>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</si>
  <si>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</si>
  <si>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</si>
  <si>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</si>
  <si>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</si>
  <si>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</si>
  <si>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</si>
  <si>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</si>
  <si>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</si>
  <si>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</si>
  <si>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</si>
  <si>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</si>
  <si>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</si>
  <si>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</si>
  <si>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</si>
  <si>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</si>
  <si>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</si>
  <si>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</si>
  <si>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</si>
  <si>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</si>
  <si>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</si>
  <si>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</si>
  <si>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</si>
  <si>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</si>
  <si>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</si>
  <si>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</si>
  <si>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</si>
  <si>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</si>
  <si>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</si>
  <si>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</si>
  <si>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</si>
  <si>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</si>
  <si>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</si>
  <si>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</si>
  <si>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</si>
  <si>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</si>
  <si>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</si>
  <si>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</si>
  <si>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</si>
  <si>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</si>
  <si>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</si>
  <si>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</si>
  <si>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</si>
  <si>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</si>
  <si>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</si>
  <si>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</si>
  <si>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</si>
  <si>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</si>
  <si>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</si>
  <si>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</si>
  <si>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</si>
  <si>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</si>
  <si>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</si>
  <si>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</si>
  <si>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</si>
  <si>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</si>
  <si>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</si>
  <si>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</si>
  <si>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</si>
  <si>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</si>
  <si>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</si>
  <si>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</si>
  <si>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</si>
  <si>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</si>
  <si>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</si>
  <si>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</si>
  <si>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</si>
  <si>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</si>
  <si>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</si>
  <si>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</si>
  <si>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</si>
  <si>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</si>
  <si>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</si>
  <si>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</si>
  <si>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</si>
  <si>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</si>
  <si>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</si>
  <si>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</si>
  <si>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</si>
  <si>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</si>
  <si>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</si>
  <si>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</si>
  <si>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</si>
  <si>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</si>
  <si>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</si>
  <si>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</si>
  <si>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</si>
  <si>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</si>
  <si>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</si>
  <si>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</si>
  <si>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</si>
  <si>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</si>
  <si>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</si>
  <si>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</si>
  <si>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</si>
  <si>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</si>
  <si>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</si>
  <si>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</si>
  <si>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</si>
  <si>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</si>
  <si>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</si>
  <si>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</si>
  <si>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</si>
  <si>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</si>
  <si>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</si>
  <si>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</si>
  <si>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</si>
  <si>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</si>
  <si>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</si>
  <si>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</si>
  <si>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</si>
  <si>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</si>
  <si>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</si>
  <si>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</si>
  <si>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</si>
  <si>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</si>
  <si>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</si>
  <si>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</si>
  <si>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</si>
  <si>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</si>
  <si>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</si>
  <si>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</si>
  <si>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</si>
  <si>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</si>
  <si>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</si>
  <si>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</si>
  <si>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</si>
  <si>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</si>
  <si>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</si>
  <si>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</si>
  <si>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</si>
  <si>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</si>
  <si>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</si>
  <si>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</si>
  <si>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</si>
  <si>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</si>
  <si>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</si>
  <si>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</si>
  <si>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</si>
  <si>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</si>
  <si>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</si>
  <si>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</si>
  <si>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</si>
  <si>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</si>
  <si>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</si>
  <si>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</si>
  <si>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</si>
  <si>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</si>
  <si>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</si>
  <si>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</si>
  <si>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</si>
  <si>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</si>
  <si>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</si>
  <si>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</si>
  <si>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</si>
  <si>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</si>
  <si>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</si>
  <si>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</si>
  <si>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</si>
  <si>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</si>
  <si>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</si>
  <si>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</si>
  <si>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</si>
  <si>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</si>
  <si>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</si>
  <si>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</si>
  <si>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</si>
  <si>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</si>
  <si>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</si>
  <si>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</si>
  <si>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</si>
  <si>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</si>
  <si>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</si>
  <si>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</si>
  <si>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</si>
  <si>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</si>
  <si>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</si>
  <si>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</si>
  <si>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</si>
  <si>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</si>
  <si>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</si>
  <si>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</si>
  <si>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</si>
  <si>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</si>
  <si>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</si>
  <si>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</si>
  <si>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</si>
  <si>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</si>
  <si>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</si>
  <si>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</si>
  <si>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</si>
  <si>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</si>
  <si>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</si>
  <si>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</si>
  <si>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</si>
  <si>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</si>
  <si>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</si>
  <si>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</si>
  <si>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</si>
  <si>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</si>
  <si>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</si>
  <si>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</si>
  <si>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</si>
  <si>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</si>
  <si>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</si>
  <si>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</si>
  <si>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</si>
  <si>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</si>
  <si>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</si>
  <si>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</si>
  <si>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</si>
  <si>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</si>
  <si>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</si>
  <si>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</si>
  <si>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</si>
  <si>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</si>
  <si>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</si>
  <si>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</si>
  <si>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</si>
  <si>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</si>
  <si>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</si>
  <si>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</si>
  <si>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</si>
  <si>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</si>
  <si>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</si>
  <si>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</si>
  <si>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</si>
  <si>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</si>
  <si>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</si>
  <si>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</si>
  <si>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</si>
  <si>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</si>
  <si>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</si>
  <si>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</si>
  <si>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</si>
  <si>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</si>
  <si>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</si>
  <si>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</si>
  <si>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</si>
  <si>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</si>
  <si>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</si>
  <si>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</si>
  <si>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</si>
  <si>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</si>
  <si>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</si>
  <si>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</si>
  <si>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</si>
  <si>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</si>
  <si>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</si>
  <si>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</si>
  <si>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</si>
  <si>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</si>
  <si>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</si>
  <si>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</si>
  <si>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</si>
  <si>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</si>
  <si>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</si>
  <si>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</si>
  <si>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</si>
  <si>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</si>
  <si>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</si>
  <si>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</si>
  <si>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</si>
  <si>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</si>
  <si>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</si>
  <si>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</si>
  <si>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</si>
  <si>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</si>
  <si>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</si>
  <si>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</si>
  <si>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</si>
  <si>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</si>
  <si>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</si>
  <si>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</si>
  <si>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</si>
  <si>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</si>
  <si>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</si>
  <si>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</si>
  <si>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</si>
  <si>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</si>
  <si>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</si>
  <si>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</si>
  <si>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</si>
  <si>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</si>
  <si>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</si>
  <si>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</si>
  <si>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</si>
  <si>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</si>
  <si>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</si>
  <si>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</si>
  <si>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</si>
  <si>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</si>
  <si>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</si>
  <si>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</si>
  <si>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</si>
  <si>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</si>
  <si>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</si>
  <si>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</si>
  <si>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</si>
  <si>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</si>
  <si>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</si>
  <si>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</si>
  <si>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</si>
  <si>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</si>
  <si>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</si>
  <si>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</si>
  <si>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</si>
  <si>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</si>
  <si>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</si>
  <si>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</si>
  <si>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</si>
  <si>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</si>
  <si>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</si>
  <si>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</si>
  <si>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</si>
  <si>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</si>
  <si>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</si>
  <si>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</si>
  <si>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</si>
  <si>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</si>
  <si>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</si>
  <si>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</si>
  <si>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</si>
  <si>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</si>
  <si>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</si>
  <si>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</si>
  <si>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</si>
  <si>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</si>
  <si>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</si>
  <si>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</si>
  <si>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</si>
  <si>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</si>
  <si>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</si>
  <si>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</si>
  <si>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</si>
  <si>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</si>
  <si>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</si>
  <si>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</si>
  <si>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</si>
  <si>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</si>
  <si>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</si>
  <si>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</si>
  <si>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</si>
  <si>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</si>
  <si>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</si>
  <si>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</si>
  <si>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</si>
  <si>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</si>
  <si>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</si>
  <si>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</si>
  <si>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</si>
  <si>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</si>
  <si>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</si>
  <si>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</si>
  <si>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</si>
  <si>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</si>
  <si>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</si>
  <si>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</si>
  <si>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</si>
  <si>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</si>
  <si>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</si>
  <si>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</si>
  <si>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</si>
  <si>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</si>
  <si>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</si>
  <si>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</si>
  <si>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</si>
  <si>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</si>
  <si>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</si>
  <si>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</si>
  <si>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</si>
  <si>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</si>
  <si>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nota 9: Inventario</t>
  </si>
  <si>
    <t>Servicio Informatica</t>
  </si>
  <si>
    <t xml:space="preserve">                         Jose Santos Silverio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</si>
  <si>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</si>
  <si>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</si>
  <si>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</si>
  <si>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</si>
  <si>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</si>
  <si>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</si>
  <si>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</si>
  <si>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</si>
  <si>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</si>
  <si>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</si>
  <si>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</si>
  <si>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</si>
  <si>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</si>
  <si>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Ingresos(Nota 17)</t>
  </si>
  <si>
    <t>Prestaciones Laborales</t>
  </si>
  <si>
    <t xml:space="preserve">Sueldos al personal contratado </t>
  </si>
  <si>
    <t>Inventario cocina</t>
  </si>
  <si>
    <t>Inventario medicamentos y utiles menores medicos.</t>
  </si>
  <si>
    <t xml:space="preserve">     Lic.Darwin J. Manzueta</t>
  </si>
  <si>
    <t xml:space="preserve">Contadora </t>
  </si>
  <si>
    <t xml:space="preserve">Lic. Maria Y Jimenez </t>
  </si>
  <si>
    <t>Cuentas por cobrar a las ARS PRIVADAS Y SENASA</t>
  </si>
  <si>
    <t xml:space="preserve">         Directora</t>
  </si>
  <si>
    <t>Del ejercicio terminado Al 31 de Marzo del 2026</t>
  </si>
  <si>
    <t>Del ejercicio terminado Al  31 de Marzo del 2026</t>
  </si>
  <si>
    <t>Del ejercicio terminado Al 31 de Marzo 2026</t>
  </si>
  <si>
    <t>Del ejercicio terminado al 31 de Marzo del 2026</t>
  </si>
  <si>
    <t>Al 31 de Marzo del 2026</t>
  </si>
  <si>
    <t xml:space="preserve">    Del ejercicio terminado Al 31 de Marzo del 2026</t>
  </si>
  <si>
    <t>Del ejercicio terminado Al 31 de De marzo  de 2026</t>
  </si>
  <si>
    <t>Del ejercicio terminado Al 31 de marzo de 2026</t>
  </si>
  <si>
    <t>Del ejercicio terminado al 31 de marzo 2026</t>
  </si>
  <si>
    <t>Del ejercicio terminado al 31 de marzo  2026</t>
  </si>
  <si>
    <t>Del ejercicio terminado al 31  marzo 2026</t>
  </si>
  <si>
    <t>Del ejercicio terminado Al 31 de marzo  del 2026</t>
  </si>
  <si>
    <t>Lic. Maria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</si>
</sst>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3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40" fillId="0" borderId="5" xfId="12" applyNumberFormat="1" applyFont="1" applyFill="1" applyBorder="1" applyAlignment="1">
      <alignment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8" fillId="0" borderId="5" xfId="12" applyNumberFormat="1" applyFont="1" applyFill="1" applyBorder="1" applyAlignment="1">
      <alignment horizontal="right" vertical="center"/>
    </xf>
    <xf numFmtId="4" fontId="16" fillId="0" borderId="5" xfId="12" applyNumberFormat="1" applyFont="1" applyFill="1" applyBorder="1" applyAlignment="1">
      <alignment horizontal="right" vertical="center"/>
    </xf>
    <xf numFmtId="4" fontId="20" fillId="0" borderId="5" xfId="12" applyNumberFormat="1" applyFont="1" applyBorder="1" applyAlignment="1">
      <alignment horizontal="right" vertical="center"/>
    </xf>
    <xf numFmtId="0" fontId="46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0" fontId="37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5716</xdr:rowOff>
    </xdr:from>
    <xdr:to>
      <xdr:col>3</xdr:col>
      <xdr:colOff>565784</xdr:colOff>
      <xdr:row>3</xdr:row>
      <xdr:rowOff>146686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5716"/>
          <a:ext cx="786764" cy="73533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abSelected="1" topLeftCell="B1" zoomScale="130" zoomScaleNormal="130" workbookViewId="0">
      <selection activeCell="B204" sqref="B204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0" customWidth="1"/>
    <col min="5" max="5" width="11.85546875" style="242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2" t="s">
        <v>591</v>
      </c>
      <c r="C1" s="362"/>
      <c r="D1" s="362"/>
      <c r="E1" s="130"/>
    </row>
    <row r="2" spans="1:8" ht="15.75">
      <c r="A2" s="129"/>
      <c r="B2" s="362" t="s">
        <v>575</v>
      </c>
      <c r="C2" s="362"/>
      <c r="D2" s="362"/>
      <c r="E2" s="130"/>
    </row>
    <row r="3" spans="1:8" ht="15.75">
      <c r="A3" s="129"/>
      <c r="B3" s="362" t="s">
        <v>673</v>
      </c>
      <c r="C3" s="362"/>
      <c r="D3" s="362"/>
      <c r="E3" s="130"/>
    </row>
    <row r="4" spans="1:8" ht="15.75">
      <c r="A4" s="129"/>
      <c r="B4" s="362" t="s">
        <v>0</v>
      </c>
      <c r="C4" s="362"/>
      <c r="D4" s="362"/>
      <c r="E4" s="130"/>
    </row>
    <row r="5" spans="1:8" ht="15.75">
      <c r="A5" s="129" t="s">
        <v>483</v>
      </c>
      <c r="B5" s="138" t="s">
        <v>484</v>
      </c>
      <c r="C5" s="139" t="s">
        <v>485</v>
      </c>
      <c r="D5" s="294" t="s">
        <v>486</v>
      </c>
      <c r="E5" s="131"/>
    </row>
    <row r="6" spans="1:8" ht="15.75">
      <c r="A6" s="132" t="s">
        <v>50</v>
      </c>
      <c r="B6" s="140" t="s">
        <v>487</v>
      </c>
      <c r="C6" s="289">
        <f>Efectivo!C36</f>
        <v>8022024.8199999994</v>
      </c>
      <c r="D6" s="295"/>
      <c r="E6" s="126"/>
    </row>
    <row r="7" spans="1:8" ht="15.75">
      <c r="A7" s="132" t="s">
        <v>53</v>
      </c>
      <c r="B7" s="140" t="s">
        <v>667</v>
      </c>
      <c r="C7" s="289">
        <f>'Cuenta por Cobrar'!B16</f>
        <v>10023778.18</v>
      </c>
      <c r="D7" s="295"/>
      <c r="E7" s="126"/>
      <c r="F7" s="127"/>
      <c r="G7" s="127"/>
    </row>
    <row r="8" spans="1:8" ht="15.75">
      <c r="A8" s="132" t="s">
        <v>54</v>
      </c>
      <c r="B8" s="140" t="s">
        <v>324</v>
      </c>
      <c r="C8" s="289">
        <f>Inventario!B12</f>
        <v>20073149.550000001</v>
      </c>
      <c r="D8" s="295"/>
      <c r="E8" s="126"/>
      <c r="F8" s="127"/>
      <c r="G8" s="127"/>
    </row>
    <row r="9" spans="1:8" ht="15.75" hidden="1">
      <c r="A9" s="132" t="s">
        <v>55</v>
      </c>
      <c r="B9" s="140" t="s">
        <v>488</v>
      </c>
      <c r="C9" s="290"/>
      <c r="D9" s="295"/>
      <c r="E9" s="126"/>
      <c r="F9" s="127"/>
      <c r="G9" s="127"/>
    </row>
    <row r="10" spans="1:8" ht="15.75">
      <c r="A10" s="132" t="s">
        <v>61</v>
      </c>
      <c r="B10" s="140" t="s">
        <v>489</v>
      </c>
      <c r="C10" s="290"/>
      <c r="D10" s="295"/>
      <c r="E10" s="126"/>
      <c r="F10" s="127"/>
      <c r="G10" s="127"/>
      <c r="H10" s="72"/>
    </row>
    <row r="11" spans="1:8" ht="15.75">
      <c r="A11" s="132" t="s">
        <v>61</v>
      </c>
      <c r="B11" s="140" t="s">
        <v>490</v>
      </c>
      <c r="C11" s="291"/>
      <c r="D11" s="295"/>
      <c r="E11" s="126"/>
      <c r="F11" s="127"/>
      <c r="G11" s="127"/>
    </row>
    <row r="12" spans="1:8" ht="15.75" hidden="1">
      <c r="A12" s="132"/>
      <c r="B12" s="140"/>
      <c r="C12" s="290"/>
      <c r="D12" s="295"/>
      <c r="E12" s="126"/>
      <c r="F12" s="127"/>
      <c r="G12" s="127"/>
    </row>
    <row r="13" spans="1:8" ht="15.75" hidden="1">
      <c r="A13" s="132" t="s">
        <v>483</v>
      </c>
      <c r="B13" s="141" t="s">
        <v>491</v>
      </c>
      <c r="C13" s="292"/>
      <c r="D13" s="295"/>
      <c r="E13" s="126"/>
      <c r="F13" s="127"/>
      <c r="G13" s="127"/>
    </row>
    <row r="14" spans="1:8" ht="15.75">
      <c r="A14" s="132" t="s">
        <v>65</v>
      </c>
      <c r="B14" s="142" t="s">
        <v>639</v>
      </c>
      <c r="C14" s="290"/>
      <c r="D14" s="295"/>
      <c r="E14" s="126"/>
      <c r="F14" s="127"/>
      <c r="G14" s="127"/>
    </row>
    <row r="15" spans="1:8" ht="15.75">
      <c r="A15" s="132" t="s">
        <v>68</v>
      </c>
      <c r="B15" s="140" t="s">
        <v>492</v>
      </c>
      <c r="C15" s="291"/>
      <c r="D15" s="295"/>
      <c r="E15" s="126"/>
      <c r="F15" s="127"/>
      <c r="G15" s="127"/>
      <c r="H15" s="127"/>
    </row>
    <row r="16" spans="1:8" ht="15.75">
      <c r="A16" s="132"/>
      <c r="B16" s="140" t="s">
        <v>521</v>
      </c>
      <c r="C16" s="291"/>
      <c r="D16" s="295"/>
      <c r="E16" s="126"/>
      <c r="F16" s="127"/>
      <c r="G16" s="127"/>
    </row>
    <row r="17" spans="1:8" ht="15.75">
      <c r="A17" s="132"/>
      <c r="B17" s="142" t="s">
        <v>520</v>
      </c>
      <c r="C17" s="291"/>
      <c r="D17" s="335">
        <f>'CXP Corto plazo'!B10</f>
        <v>86343848.859999999</v>
      </c>
      <c r="E17" s="126"/>
      <c r="F17" s="127"/>
      <c r="G17" s="127"/>
    </row>
    <row r="18" spans="1:8" ht="15.75">
      <c r="A18" s="132"/>
      <c r="B18" s="142" t="s">
        <v>660</v>
      </c>
      <c r="C18" s="336"/>
      <c r="D18" s="337"/>
      <c r="E18" s="126"/>
      <c r="F18" s="127"/>
      <c r="G18" s="127"/>
      <c r="H18" s="330"/>
    </row>
    <row r="19" spans="1:8" ht="15" customHeight="1">
      <c r="A19" s="132"/>
      <c r="B19" s="142" t="s">
        <v>338</v>
      </c>
      <c r="C19" s="314"/>
      <c r="D19" s="337">
        <f>'ESF SNS'!F60</f>
        <v>-51204577.490000002</v>
      </c>
      <c r="E19" s="126"/>
      <c r="F19" s="127"/>
      <c r="G19" s="127"/>
      <c r="H19" s="330"/>
    </row>
    <row r="20" spans="1:8" ht="15.75">
      <c r="A20" s="132" t="s">
        <v>82</v>
      </c>
      <c r="B20" s="140" t="s">
        <v>493</v>
      </c>
      <c r="C20" s="290"/>
      <c r="D20" s="337"/>
      <c r="E20" s="126"/>
      <c r="F20" s="127"/>
      <c r="G20" s="127"/>
      <c r="H20" s="330"/>
    </row>
    <row r="21" spans="1:8" ht="15.75" hidden="1">
      <c r="A21" s="132" t="s">
        <v>81</v>
      </c>
      <c r="B21" s="140" t="s">
        <v>401</v>
      </c>
      <c r="C21" s="290"/>
      <c r="D21" s="337"/>
      <c r="E21" s="126"/>
      <c r="F21" s="127"/>
      <c r="G21" s="127"/>
      <c r="H21" s="330"/>
    </row>
    <row r="22" spans="1:8" ht="15.75" hidden="1">
      <c r="A22" s="129"/>
      <c r="B22" s="140" t="s">
        <v>494</v>
      </c>
      <c r="C22" s="290"/>
      <c r="D22" s="337"/>
      <c r="E22" s="126"/>
      <c r="F22" s="127"/>
      <c r="G22" s="127"/>
      <c r="H22" s="330"/>
    </row>
    <row r="23" spans="1:8" ht="15.75">
      <c r="A23" s="132" t="s">
        <v>86</v>
      </c>
      <c r="B23" s="140" t="s">
        <v>323</v>
      </c>
      <c r="C23" s="234"/>
      <c r="D23" s="338">
        <f>Ingresos!B26</f>
        <v>8675524.4800000004</v>
      </c>
      <c r="E23" s="126"/>
      <c r="F23" s="127"/>
      <c r="G23" s="127"/>
      <c r="H23" s="330"/>
    </row>
    <row r="24" spans="1:8" ht="15.75">
      <c r="A24" s="132" t="s">
        <v>88</v>
      </c>
      <c r="B24" s="253" t="s">
        <v>154</v>
      </c>
      <c r="C24" s="234">
        <v>1183874.1399999999</v>
      </c>
      <c r="D24" s="295"/>
      <c r="E24" s="126"/>
      <c r="F24" s="127"/>
      <c r="G24" s="127"/>
      <c r="H24" s="330"/>
    </row>
    <row r="25" spans="1:8" ht="15.75">
      <c r="A25" s="132" t="s">
        <v>88</v>
      </c>
      <c r="B25" s="253" t="s">
        <v>661</v>
      </c>
      <c r="C25" s="234"/>
      <c r="D25" s="295"/>
      <c r="E25" s="126"/>
      <c r="F25" s="127"/>
      <c r="G25" s="127"/>
      <c r="H25" s="330"/>
    </row>
    <row r="26" spans="1:8" ht="15.75">
      <c r="A26" s="132" t="s">
        <v>88</v>
      </c>
      <c r="B26" s="19" t="s">
        <v>156</v>
      </c>
      <c r="C26" s="234"/>
      <c r="D26" s="295"/>
      <c r="E26" s="126"/>
      <c r="F26" s="127"/>
      <c r="G26" s="127"/>
      <c r="H26" s="330"/>
    </row>
    <row r="27" spans="1:8" ht="15.75">
      <c r="A27" s="132" t="s">
        <v>88</v>
      </c>
      <c r="B27" s="19" t="s">
        <v>157</v>
      </c>
      <c r="C27" s="234"/>
      <c r="D27" s="295"/>
      <c r="E27" s="126"/>
      <c r="F27" s="127"/>
      <c r="G27" s="127"/>
      <c r="H27" s="330"/>
    </row>
    <row r="28" spans="1:8" ht="15.75">
      <c r="A28" s="132" t="s">
        <v>88</v>
      </c>
      <c r="B28" s="253" t="s">
        <v>158</v>
      </c>
      <c r="C28" s="234"/>
      <c r="D28" s="295"/>
      <c r="E28" s="126"/>
      <c r="F28" s="127"/>
      <c r="G28" s="127"/>
      <c r="H28" s="330"/>
    </row>
    <row r="29" spans="1:8" ht="15.75">
      <c r="A29" s="132" t="s">
        <v>88</v>
      </c>
      <c r="B29" s="253" t="s">
        <v>160</v>
      </c>
      <c r="C29" s="234"/>
      <c r="D29" s="295"/>
      <c r="E29" s="126"/>
      <c r="F29" s="127"/>
      <c r="G29" s="127"/>
      <c r="H29" s="330"/>
    </row>
    <row r="30" spans="1:8" ht="15.75">
      <c r="A30" s="132" t="s">
        <v>88</v>
      </c>
      <c r="B30" s="253" t="s">
        <v>161</v>
      </c>
      <c r="C30" s="234"/>
      <c r="D30" s="295"/>
      <c r="E30" s="126"/>
      <c r="F30" s="127"/>
      <c r="G30" s="127"/>
      <c r="H30" s="330"/>
    </row>
    <row r="31" spans="1:8" ht="15.75" hidden="1">
      <c r="A31" s="129"/>
      <c r="B31" s="39" t="s">
        <v>495</v>
      </c>
      <c r="C31" s="234"/>
      <c r="D31" s="295"/>
      <c r="E31" s="126"/>
      <c r="F31" s="127"/>
      <c r="G31" s="127"/>
      <c r="H31" s="330"/>
    </row>
    <row r="32" spans="1:8" ht="15.75" hidden="1">
      <c r="A32" s="129"/>
      <c r="B32" s="19" t="s">
        <v>162</v>
      </c>
      <c r="C32" s="234"/>
      <c r="D32" s="296"/>
      <c r="E32" s="240"/>
      <c r="F32" s="127"/>
      <c r="G32" s="127"/>
      <c r="H32" s="330"/>
    </row>
    <row r="33" spans="1:8" ht="15.75">
      <c r="A33" s="129"/>
      <c r="B33" s="19" t="s">
        <v>168</v>
      </c>
      <c r="C33" s="234"/>
      <c r="D33" s="296"/>
      <c r="E33" s="240"/>
      <c r="F33" s="127"/>
      <c r="G33" s="127"/>
      <c r="H33" s="330"/>
    </row>
    <row r="34" spans="1:8" ht="15.75">
      <c r="A34" s="129"/>
      <c r="B34" s="19" t="s">
        <v>622</v>
      </c>
      <c r="C34" s="234"/>
      <c r="D34" s="296"/>
      <c r="E34" s="240"/>
      <c r="F34" s="127"/>
      <c r="G34" s="127"/>
      <c r="H34" s="330"/>
    </row>
    <row r="35" spans="1:8" ht="15.75" hidden="1">
      <c r="A35" s="132" t="s">
        <v>88</v>
      </c>
      <c r="B35" s="253" t="s">
        <v>164</v>
      </c>
      <c r="C35" s="234"/>
      <c r="D35" s="295"/>
      <c r="E35" s="126"/>
      <c r="F35" s="127"/>
      <c r="G35" s="127"/>
      <c r="H35" s="331"/>
    </row>
    <row r="36" spans="1:8" ht="15.75">
      <c r="A36" s="132"/>
      <c r="B36" s="253" t="s">
        <v>165</v>
      </c>
      <c r="C36" s="234"/>
      <c r="D36" s="295"/>
      <c r="E36" s="126"/>
      <c r="F36" s="127"/>
      <c r="G36" s="127"/>
      <c r="H36" s="331"/>
    </row>
    <row r="37" spans="1:8" ht="15.75">
      <c r="A37" s="132"/>
      <c r="B37" s="253" t="s">
        <v>166</v>
      </c>
      <c r="C37" s="234"/>
      <c r="D37" s="295"/>
      <c r="E37" s="126"/>
      <c r="F37" s="127"/>
      <c r="G37" s="127"/>
      <c r="H37" s="330"/>
    </row>
    <row r="38" spans="1:8" ht="15.75">
      <c r="A38" s="132"/>
      <c r="B38" s="253" t="s">
        <v>167</v>
      </c>
      <c r="C38" s="234"/>
      <c r="D38" s="295"/>
      <c r="E38" s="126"/>
      <c r="F38" s="127"/>
      <c r="G38" s="127"/>
      <c r="H38" s="330"/>
    </row>
    <row r="39" spans="1:8" ht="15.75" hidden="1">
      <c r="A39" s="132" t="s">
        <v>88</v>
      </c>
      <c r="B39" s="253" t="s">
        <v>170</v>
      </c>
      <c r="C39" s="234"/>
      <c r="D39" s="295"/>
      <c r="E39" s="126"/>
      <c r="F39" s="127"/>
      <c r="G39" s="127"/>
      <c r="H39" s="330"/>
    </row>
    <row r="40" spans="1:8" ht="15.75" hidden="1">
      <c r="A40" s="132" t="s">
        <v>88</v>
      </c>
      <c r="B40" s="253" t="s">
        <v>171</v>
      </c>
      <c r="C40" s="234"/>
      <c r="D40" s="295"/>
      <c r="E40" s="126"/>
      <c r="F40" s="127"/>
      <c r="G40" s="127"/>
      <c r="H40" s="330"/>
    </row>
    <row r="41" spans="1:8" ht="15.75" hidden="1">
      <c r="A41" s="129"/>
      <c r="B41" s="253" t="s">
        <v>172</v>
      </c>
      <c r="C41" s="289"/>
      <c r="D41" s="295"/>
      <c r="E41" s="126"/>
      <c r="F41" s="127"/>
      <c r="G41" s="127"/>
      <c r="H41" s="330"/>
    </row>
    <row r="42" spans="1:8" ht="15.75" hidden="1">
      <c r="A42" s="132" t="s">
        <v>88</v>
      </c>
      <c r="B42" s="253" t="s">
        <v>173</v>
      </c>
      <c r="C42" s="289"/>
      <c r="D42" s="295"/>
      <c r="E42" s="126"/>
      <c r="F42" s="127"/>
      <c r="G42" s="127"/>
      <c r="H42" s="330"/>
    </row>
    <row r="43" spans="1:8" ht="15.75" hidden="1">
      <c r="A43" s="129"/>
      <c r="B43" s="253" t="s">
        <v>496</v>
      </c>
      <c r="C43" s="234"/>
      <c r="D43" s="295"/>
      <c r="E43" s="126"/>
      <c r="F43" s="127"/>
      <c r="G43" s="127"/>
      <c r="H43" s="330"/>
    </row>
    <row r="44" spans="1:8" ht="15.75">
      <c r="A44" s="132" t="s">
        <v>88</v>
      </c>
      <c r="B44" s="253" t="s">
        <v>175</v>
      </c>
      <c r="C44" s="234">
        <v>258141.96</v>
      </c>
      <c r="D44" s="295"/>
      <c r="E44" s="126"/>
      <c r="F44" s="127"/>
      <c r="G44" s="127"/>
      <c r="H44" s="330"/>
    </row>
    <row r="45" spans="1:8" ht="15.75">
      <c r="A45" s="132" t="s">
        <v>88</v>
      </c>
      <c r="B45" s="253" t="s">
        <v>176</v>
      </c>
      <c r="C45" s="234"/>
      <c r="D45" s="295"/>
      <c r="E45" s="126"/>
      <c r="F45" s="127"/>
      <c r="G45" s="127"/>
      <c r="H45" s="330"/>
    </row>
    <row r="46" spans="1:8" ht="15.75">
      <c r="A46" s="132" t="s">
        <v>88</v>
      </c>
      <c r="B46" s="253" t="s">
        <v>177</v>
      </c>
      <c r="C46" s="234"/>
      <c r="D46" s="295"/>
      <c r="E46" s="126"/>
      <c r="F46" s="127"/>
      <c r="G46" s="127"/>
      <c r="H46" s="330"/>
    </row>
    <row r="47" spans="1:8" ht="15.75" hidden="1">
      <c r="A47" s="129"/>
      <c r="B47" s="39" t="s">
        <v>497</v>
      </c>
      <c r="C47" s="234"/>
      <c r="D47" s="295"/>
      <c r="E47" s="126"/>
      <c r="F47" s="127"/>
      <c r="G47" s="127"/>
      <c r="H47" s="330"/>
    </row>
    <row r="48" spans="1:8" ht="15.75" hidden="1">
      <c r="A48" s="129"/>
      <c r="B48" s="39" t="s">
        <v>498</v>
      </c>
      <c r="C48" s="234"/>
      <c r="D48" s="295"/>
      <c r="E48" s="126"/>
      <c r="F48" s="127"/>
      <c r="G48" s="127"/>
      <c r="H48" s="330"/>
    </row>
    <row r="49" spans="1:8" ht="15.75">
      <c r="A49" s="132" t="s">
        <v>93</v>
      </c>
      <c r="B49" s="253" t="s">
        <v>637</v>
      </c>
      <c r="C49" s="234">
        <v>38139.5</v>
      </c>
      <c r="D49" s="295"/>
      <c r="E49" s="126"/>
      <c r="F49" s="127"/>
      <c r="G49" s="127"/>
      <c r="H49" s="330"/>
    </row>
    <row r="50" spans="1:8" ht="15.75">
      <c r="A50" s="132" t="s">
        <v>93</v>
      </c>
      <c r="B50" s="253" t="s">
        <v>181</v>
      </c>
      <c r="C50" s="234">
        <v>285251.19</v>
      </c>
      <c r="D50" s="295"/>
      <c r="E50" s="126"/>
      <c r="F50" s="127"/>
      <c r="G50" s="127"/>
      <c r="H50" s="330"/>
    </row>
    <row r="51" spans="1:8" ht="15.75" hidden="1">
      <c r="A51" s="132" t="s">
        <v>93</v>
      </c>
      <c r="B51" s="253" t="s">
        <v>182</v>
      </c>
      <c r="C51" s="234"/>
      <c r="D51" s="295"/>
      <c r="E51" s="126"/>
      <c r="F51" s="127"/>
      <c r="G51" s="127"/>
      <c r="H51" s="330"/>
    </row>
    <row r="52" spans="1:8" ht="15.75">
      <c r="A52" s="132" t="s">
        <v>93</v>
      </c>
      <c r="B52" s="253" t="s">
        <v>644</v>
      </c>
      <c r="C52" s="234"/>
      <c r="D52" s="295"/>
      <c r="E52" s="126"/>
      <c r="F52" s="127"/>
      <c r="G52" s="127"/>
      <c r="H52" s="330"/>
    </row>
    <row r="53" spans="1:8" ht="15.75">
      <c r="A53" s="132" t="s">
        <v>93</v>
      </c>
      <c r="B53" s="253" t="s">
        <v>184</v>
      </c>
      <c r="C53" s="234"/>
      <c r="D53" s="295"/>
      <c r="E53" s="126"/>
      <c r="F53" s="127"/>
      <c r="G53" s="127"/>
      <c r="H53" s="330"/>
    </row>
    <row r="54" spans="1:8" ht="15.75">
      <c r="A54" s="132"/>
      <c r="B54" s="19" t="s">
        <v>185</v>
      </c>
      <c r="C54" s="234"/>
      <c r="D54" s="295"/>
      <c r="E54" s="126"/>
      <c r="F54" s="127"/>
      <c r="G54" s="127"/>
      <c r="H54" s="330"/>
    </row>
    <row r="55" spans="1:8" ht="15.75" hidden="1">
      <c r="A55" s="132"/>
      <c r="B55" s="19" t="s">
        <v>220</v>
      </c>
      <c r="C55" s="234"/>
      <c r="D55" s="295"/>
      <c r="E55" s="126"/>
      <c r="F55" s="127"/>
      <c r="G55" s="127"/>
      <c r="H55" s="330"/>
    </row>
    <row r="56" spans="1:8" ht="15.75" hidden="1">
      <c r="A56" s="129"/>
      <c r="B56" s="39" t="s">
        <v>499</v>
      </c>
      <c r="C56" s="234"/>
      <c r="D56" s="295"/>
      <c r="E56" s="126"/>
      <c r="F56" s="127"/>
      <c r="G56" s="127"/>
      <c r="H56" s="330"/>
    </row>
    <row r="57" spans="1:8" ht="15.75">
      <c r="A57" s="132" t="s">
        <v>93</v>
      </c>
      <c r="B57" s="253" t="s">
        <v>187</v>
      </c>
      <c r="C57" s="234"/>
      <c r="D57" s="295"/>
      <c r="E57" s="126"/>
      <c r="F57" s="127"/>
      <c r="G57" s="127"/>
      <c r="H57" s="330"/>
    </row>
    <row r="58" spans="1:8" ht="15.75">
      <c r="A58" s="132" t="s">
        <v>93</v>
      </c>
      <c r="B58" s="253" t="s">
        <v>188</v>
      </c>
      <c r="C58" s="234">
        <v>351882</v>
      </c>
      <c r="D58" s="295"/>
      <c r="E58" s="126"/>
      <c r="F58" s="127"/>
      <c r="G58" s="127"/>
      <c r="H58" s="330"/>
    </row>
    <row r="59" spans="1:8" ht="15.75" hidden="1">
      <c r="A59" s="129"/>
      <c r="B59" s="39" t="s">
        <v>500</v>
      </c>
      <c r="C59" s="234"/>
      <c r="D59" s="295"/>
      <c r="E59" s="126"/>
      <c r="F59" s="127"/>
      <c r="G59" s="127"/>
      <c r="H59" s="330"/>
    </row>
    <row r="60" spans="1:8" ht="15.75">
      <c r="A60" s="132" t="s">
        <v>93</v>
      </c>
      <c r="B60" s="253" t="s">
        <v>641</v>
      </c>
      <c r="C60" s="234"/>
      <c r="D60" s="295"/>
      <c r="E60" s="126"/>
      <c r="F60" s="127"/>
      <c r="G60" s="127"/>
      <c r="H60" s="330"/>
    </row>
    <row r="61" spans="1:8" ht="15.75" hidden="1">
      <c r="A61" s="132" t="s">
        <v>93</v>
      </c>
      <c r="B61" s="253" t="s">
        <v>191</v>
      </c>
      <c r="C61" s="234"/>
      <c r="D61" s="295"/>
      <c r="E61" s="126"/>
      <c r="F61" s="127"/>
      <c r="G61" s="127"/>
      <c r="H61" s="330"/>
    </row>
    <row r="62" spans="1:8" ht="15.75" hidden="1">
      <c r="A62" s="129"/>
      <c r="B62" s="39" t="s">
        <v>501</v>
      </c>
      <c r="C62" s="234"/>
      <c r="D62" s="295"/>
      <c r="E62" s="126"/>
      <c r="F62" s="127"/>
      <c r="G62" s="127"/>
      <c r="H62" s="330"/>
    </row>
    <row r="63" spans="1:8" ht="15.75">
      <c r="A63" s="132" t="s">
        <v>93</v>
      </c>
      <c r="B63" s="253" t="s">
        <v>193</v>
      </c>
      <c r="C63" s="234"/>
      <c r="D63" s="295"/>
      <c r="E63" s="126"/>
      <c r="F63" s="127"/>
      <c r="G63" s="127"/>
      <c r="H63" s="330"/>
    </row>
    <row r="64" spans="1:8" ht="15.75">
      <c r="A64" s="132" t="s">
        <v>93</v>
      </c>
      <c r="B64" s="253" t="s">
        <v>194</v>
      </c>
      <c r="C64" s="234"/>
      <c r="D64" s="295"/>
      <c r="E64" s="126"/>
      <c r="F64" s="127"/>
      <c r="G64" s="127"/>
      <c r="H64" s="330"/>
    </row>
    <row r="65" spans="1:8" ht="15.75" hidden="1">
      <c r="A65" s="132"/>
      <c r="B65" s="253" t="s">
        <v>195</v>
      </c>
      <c r="C65" s="234"/>
      <c r="D65" s="295"/>
      <c r="E65" s="126"/>
      <c r="F65" s="127"/>
      <c r="G65" s="127"/>
      <c r="H65" s="330"/>
    </row>
    <row r="66" spans="1:8" ht="15.75">
      <c r="A66" s="132"/>
      <c r="B66" s="253" t="s">
        <v>196</v>
      </c>
      <c r="C66" s="234"/>
      <c r="D66" s="295"/>
      <c r="E66" s="126"/>
      <c r="F66" s="127"/>
      <c r="G66" s="127"/>
      <c r="H66" s="330"/>
    </row>
    <row r="67" spans="1:8" ht="15.75" hidden="1">
      <c r="A67" s="129"/>
      <c r="B67" s="39" t="s">
        <v>502</v>
      </c>
      <c r="C67" s="234"/>
      <c r="D67" s="295"/>
      <c r="E67" s="126"/>
      <c r="F67" s="127"/>
      <c r="G67" s="127"/>
      <c r="H67" s="330"/>
    </row>
    <row r="68" spans="1:8" ht="15.75" hidden="1">
      <c r="A68" s="132" t="s">
        <v>93</v>
      </c>
      <c r="B68" s="253" t="s">
        <v>198</v>
      </c>
      <c r="C68" s="234"/>
      <c r="D68" s="295"/>
      <c r="E68" s="126"/>
      <c r="F68" s="127"/>
      <c r="G68" s="127"/>
      <c r="H68" s="330"/>
    </row>
    <row r="69" spans="1:8" ht="15.75" hidden="1">
      <c r="A69" s="132" t="s">
        <v>93</v>
      </c>
      <c r="B69" s="253" t="s">
        <v>199</v>
      </c>
      <c r="C69" s="234"/>
      <c r="D69" s="295"/>
      <c r="E69" s="126"/>
      <c r="F69" s="127"/>
      <c r="G69" s="127"/>
      <c r="H69" s="330"/>
    </row>
    <row r="70" spans="1:8" ht="15.75">
      <c r="A70" s="132"/>
      <c r="B70" s="253" t="s">
        <v>638</v>
      </c>
      <c r="C70" s="234"/>
      <c r="D70" s="295"/>
      <c r="E70" s="126"/>
      <c r="F70" s="127"/>
      <c r="G70" s="127"/>
      <c r="H70" s="330"/>
    </row>
    <row r="71" spans="1:8" ht="15.75">
      <c r="A71" s="132" t="s">
        <v>93</v>
      </c>
      <c r="B71" s="253" t="s">
        <v>633</v>
      </c>
      <c r="C71" s="234"/>
      <c r="D71" s="295"/>
      <c r="E71" s="126"/>
      <c r="F71" s="127"/>
      <c r="G71" s="127"/>
      <c r="H71" s="330"/>
    </row>
    <row r="72" spans="1:8" ht="15.75">
      <c r="A72" s="132"/>
      <c r="B72" s="253" t="s">
        <v>570</v>
      </c>
      <c r="C72" s="234">
        <v>131696.04999999999</v>
      </c>
      <c r="D72" s="295"/>
      <c r="E72" s="126"/>
      <c r="F72" s="127"/>
      <c r="G72" s="127"/>
      <c r="H72" s="330"/>
    </row>
    <row r="73" spans="1:8" ht="15.75" hidden="1">
      <c r="A73" s="132"/>
      <c r="B73" s="253" t="s">
        <v>201</v>
      </c>
      <c r="C73" s="234"/>
      <c r="D73" s="295"/>
      <c r="E73" s="126"/>
      <c r="F73" s="127"/>
      <c r="G73" s="127"/>
      <c r="H73" s="330"/>
    </row>
    <row r="74" spans="1:8" ht="15.75">
      <c r="A74" s="132"/>
      <c r="B74" s="253" t="s">
        <v>596</v>
      </c>
      <c r="C74" s="234">
        <v>78561.98</v>
      </c>
      <c r="D74" s="295"/>
      <c r="E74" s="126"/>
      <c r="F74" s="127"/>
      <c r="G74" s="127"/>
      <c r="H74" s="330"/>
    </row>
    <row r="75" spans="1:8" ht="15.75">
      <c r="A75" s="132"/>
      <c r="B75" s="253" t="s">
        <v>615</v>
      </c>
      <c r="C75" s="234">
        <v>45010.11</v>
      </c>
      <c r="D75" s="295"/>
      <c r="E75" s="126"/>
      <c r="F75" s="127"/>
      <c r="G75" s="127"/>
      <c r="H75" s="330"/>
    </row>
    <row r="76" spans="1:8" ht="15.75">
      <c r="A76" s="132"/>
      <c r="B76" s="253" t="s">
        <v>602</v>
      </c>
      <c r="C76" s="234"/>
      <c r="D76" s="295"/>
      <c r="E76" s="126"/>
      <c r="F76" s="127"/>
      <c r="G76" s="127"/>
      <c r="H76" s="330"/>
    </row>
    <row r="77" spans="1:8" ht="15.75">
      <c r="A77" s="132"/>
      <c r="B77" s="253" t="s">
        <v>606</v>
      </c>
      <c r="C77" s="234"/>
      <c r="D77" s="295"/>
      <c r="E77" s="126"/>
      <c r="F77" s="127"/>
      <c r="G77" s="127"/>
      <c r="H77" s="330"/>
    </row>
    <row r="78" spans="1:8" ht="15.75">
      <c r="A78" s="132"/>
      <c r="B78" s="253" t="s">
        <v>202</v>
      </c>
      <c r="C78" s="234"/>
      <c r="D78" s="295"/>
      <c r="E78" s="126"/>
      <c r="F78" s="127"/>
      <c r="G78" s="127"/>
      <c r="H78" s="330"/>
    </row>
    <row r="79" spans="1:8" ht="15.75" hidden="1">
      <c r="A79" s="129"/>
      <c r="B79" s="39" t="s">
        <v>503</v>
      </c>
      <c r="C79" s="234"/>
      <c r="D79" s="295"/>
      <c r="E79" s="126"/>
      <c r="F79" s="127"/>
      <c r="G79" s="127"/>
      <c r="H79" s="330"/>
    </row>
    <row r="80" spans="1:8" ht="15.75" hidden="1">
      <c r="A80" s="132" t="s">
        <v>93</v>
      </c>
      <c r="B80" s="253" t="s">
        <v>204</v>
      </c>
      <c r="C80" s="234"/>
      <c r="D80" s="295"/>
      <c r="E80" s="126"/>
      <c r="F80" s="127"/>
      <c r="G80" s="127"/>
      <c r="H80" s="330"/>
    </row>
    <row r="81" spans="1:8" ht="15.75" hidden="1">
      <c r="A81" s="132" t="s">
        <v>93</v>
      </c>
      <c r="B81" s="142" t="s">
        <v>504</v>
      </c>
      <c r="C81" s="234"/>
      <c r="D81" s="295"/>
      <c r="E81" s="126"/>
      <c r="F81" s="127"/>
      <c r="G81" s="127"/>
      <c r="H81" s="330"/>
    </row>
    <row r="82" spans="1:8" ht="15.75" hidden="1">
      <c r="A82" s="129"/>
      <c r="B82" s="39" t="s">
        <v>505</v>
      </c>
      <c r="C82" s="234"/>
      <c r="D82" s="295"/>
      <c r="E82" s="126"/>
      <c r="F82" s="127"/>
      <c r="G82" s="127"/>
      <c r="H82" s="330"/>
    </row>
    <row r="83" spans="1:8" ht="15.75">
      <c r="A83" s="129"/>
      <c r="B83" s="19" t="s">
        <v>206</v>
      </c>
      <c r="C83" s="234">
        <v>66602.320000000007</v>
      </c>
      <c r="D83" s="296"/>
      <c r="E83" s="240"/>
      <c r="F83" s="127"/>
      <c r="G83" s="127"/>
      <c r="H83" s="330"/>
    </row>
    <row r="84" spans="1:8" ht="15.75">
      <c r="A84" s="129"/>
      <c r="B84" s="59" t="s">
        <v>481</v>
      </c>
      <c r="C84" s="234"/>
      <c r="D84" s="296"/>
      <c r="E84" s="240"/>
      <c r="F84" s="127"/>
      <c r="G84" s="127"/>
      <c r="H84" s="330"/>
    </row>
    <row r="85" spans="1:8" ht="15.75">
      <c r="A85" s="132" t="s">
        <v>93</v>
      </c>
      <c r="B85" s="253" t="s">
        <v>207</v>
      </c>
      <c r="C85" s="234"/>
      <c r="D85" s="295"/>
      <c r="E85" s="126"/>
      <c r="F85" s="127"/>
      <c r="G85" s="127"/>
      <c r="H85" s="330"/>
    </row>
    <row r="86" spans="1:8" ht="15.75" hidden="1">
      <c r="A86" s="132"/>
      <c r="B86" s="253" t="s">
        <v>473</v>
      </c>
      <c r="C86" s="234"/>
      <c r="D86" s="295"/>
      <c r="E86" s="126"/>
      <c r="F86" s="127"/>
      <c r="G86" s="127"/>
      <c r="H86" s="330"/>
    </row>
    <row r="87" spans="1:8" ht="15.75" hidden="1">
      <c r="A87" s="132" t="s">
        <v>93</v>
      </c>
      <c r="B87" s="253" t="s">
        <v>208</v>
      </c>
      <c r="C87" s="234"/>
      <c r="D87" s="295"/>
      <c r="E87" s="126"/>
      <c r="F87" s="127"/>
      <c r="G87" s="127"/>
      <c r="H87" s="330"/>
    </row>
    <row r="88" spans="1:8" ht="15.75" hidden="1">
      <c r="A88" s="132" t="s">
        <v>93</v>
      </c>
      <c r="B88" s="253" t="s">
        <v>209</v>
      </c>
      <c r="C88" s="234"/>
      <c r="D88" s="295"/>
      <c r="E88" s="126"/>
      <c r="F88" s="127"/>
      <c r="G88" s="127"/>
      <c r="H88" s="330"/>
    </row>
    <row r="89" spans="1:8" ht="15.75" hidden="1">
      <c r="A89" s="132" t="s">
        <v>93</v>
      </c>
      <c r="B89" s="253" t="s">
        <v>210</v>
      </c>
      <c r="C89" s="234"/>
      <c r="D89" s="295"/>
      <c r="E89" s="126"/>
      <c r="F89" s="127"/>
      <c r="G89" s="127"/>
      <c r="H89" s="330"/>
    </row>
    <row r="90" spans="1:8" ht="15.75" hidden="1">
      <c r="A90" s="132"/>
      <c r="B90" s="89" t="s">
        <v>474</v>
      </c>
      <c r="C90" s="234"/>
      <c r="D90" s="295"/>
      <c r="E90" s="126"/>
      <c r="F90" s="127"/>
      <c r="G90" s="127"/>
      <c r="H90" s="330"/>
    </row>
    <row r="91" spans="1:8" ht="15.75" hidden="1">
      <c r="A91" s="132" t="s">
        <v>93</v>
      </c>
      <c r="B91" s="253" t="s">
        <v>211</v>
      </c>
      <c r="C91" s="234"/>
      <c r="D91" s="295"/>
      <c r="E91" s="126"/>
      <c r="F91" s="127"/>
      <c r="G91" s="127"/>
      <c r="H91" s="330"/>
    </row>
    <row r="92" spans="1:8" ht="15.75">
      <c r="A92" s="132" t="s">
        <v>93</v>
      </c>
      <c r="B92" s="253" t="s">
        <v>506</v>
      </c>
      <c r="C92" s="234"/>
      <c r="D92" s="295"/>
      <c r="E92" s="126"/>
      <c r="F92" s="127"/>
      <c r="G92" s="127"/>
      <c r="H92" s="330"/>
    </row>
    <row r="93" spans="1:8" ht="15.75" hidden="1">
      <c r="A93" s="132"/>
      <c r="B93" s="253" t="s">
        <v>506</v>
      </c>
      <c r="C93" s="234"/>
      <c r="D93" s="295"/>
      <c r="E93" s="126"/>
      <c r="F93" s="127"/>
      <c r="G93" s="127"/>
      <c r="H93" s="330"/>
    </row>
    <row r="94" spans="1:8" ht="15.75" hidden="1">
      <c r="A94" s="132"/>
      <c r="B94" s="253" t="s">
        <v>506</v>
      </c>
      <c r="C94" s="234"/>
      <c r="D94" s="295"/>
      <c r="E94" s="126"/>
      <c r="F94" s="127"/>
      <c r="G94" s="127"/>
      <c r="H94" s="330"/>
    </row>
    <row r="95" spans="1:8" ht="15.75" hidden="1">
      <c r="A95" s="132"/>
      <c r="B95" s="253" t="s">
        <v>506</v>
      </c>
      <c r="C95" s="234"/>
      <c r="D95" s="295"/>
      <c r="E95" s="126"/>
      <c r="F95" s="127"/>
      <c r="G95" s="127"/>
      <c r="H95" s="330"/>
    </row>
    <row r="96" spans="1:8" ht="15.75">
      <c r="A96" s="132"/>
      <c r="B96" s="253" t="s">
        <v>624</v>
      </c>
      <c r="C96" s="234">
        <v>256296</v>
      </c>
      <c r="D96" s="295"/>
      <c r="E96" s="126"/>
      <c r="F96" s="127"/>
      <c r="G96" s="127"/>
      <c r="H96" s="330"/>
    </row>
    <row r="97" spans="1:8" ht="15.75">
      <c r="A97" s="132"/>
      <c r="B97" s="253" t="s">
        <v>607</v>
      </c>
      <c r="C97" s="234">
        <v>9850</v>
      </c>
      <c r="D97" s="295"/>
      <c r="E97" s="126"/>
      <c r="F97" s="127"/>
      <c r="G97" s="127"/>
      <c r="H97" s="330"/>
    </row>
    <row r="98" spans="1:8" ht="15.75">
      <c r="A98" s="132"/>
      <c r="B98" s="253" t="s">
        <v>605</v>
      </c>
      <c r="C98" s="234"/>
      <c r="D98" s="295"/>
      <c r="E98" s="126"/>
      <c r="F98" s="127"/>
      <c r="G98" s="127"/>
      <c r="H98" s="330"/>
    </row>
    <row r="99" spans="1:8" ht="15.75">
      <c r="A99" s="132"/>
      <c r="B99" s="253" t="s">
        <v>630</v>
      </c>
      <c r="C99" s="234"/>
      <c r="D99" s="295"/>
      <c r="E99" s="126"/>
      <c r="F99" s="127"/>
      <c r="G99" s="127"/>
      <c r="H99" s="330"/>
    </row>
    <row r="100" spans="1:8" ht="15.75">
      <c r="A100" s="132"/>
      <c r="B100" s="59" t="s">
        <v>603</v>
      </c>
      <c r="C100" s="234"/>
      <c r="D100" s="295"/>
      <c r="E100" s="126"/>
      <c r="F100" s="127"/>
      <c r="G100" s="127"/>
      <c r="H100" s="330"/>
    </row>
    <row r="101" spans="1:8" ht="15.75">
      <c r="A101" s="132"/>
      <c r="B101" s="59" t="s">
        <v>616</v>
      </c>
      <c r="C101" s="234"/>
      <c r="D101" s="295"/>
      <c r="E101" s="126"/>
      <c r="F101" s="127"/>
      <c r="G101" s="127"/>
      <c r="H101" s="330"/>
    </row>
    <row r="102" spans="1:8" ht="15.75">
      <c r="A102" s="132"/>
      <c r="B102" s="253" t="s">
        <v>610</v>
      </c>
      <c r="C102" s="234"/>
      <c r="D102" s="295"/>
      <c r="E102" s="126"/>
      <c r="F102" s="127"/>
      <c r="G102" s="127"/>
      <c r="H102" s="330"/>
    </row>
    <row r="103" spans="1:8" ht="15.75" hidden="1">
      <c r="A103" s="129"/>
      <c r="B103" s="39" t="s">
        <v>507</v>
      </c>
      <c r="C103" s="234"/>
      <c r="D103" s="295"/>
      <c r="E103" s="126"/>
      <c r="F103" s="127"/>
      <c r="G103" s="127"/>
      <c r="H103" s="330"/>
    </row>
    <row r="104" spans="1:8" ht="15.75" hidden="1">
      <c r="A104" s="132" t="s">
        <v>93</v>
      </c>
      <c r="B104" s="253" t="s">
        <v>291</v>
      </c>
      <c r="C104" s="234"/>
      <c r="D104" s="295"/>
      <c r="E104" s="126"/>
      <c r="F104" s="127"/>
      <c r="G104" s="127"/>
      <c r="H104" s="330"/>
    </row>
    <row r="105" spans="1:8" ht="15.75" hidden="1">
      <c r="A105" s="132" t="s">
        <v>93</v>
      </c>
      <c r="B105" s="253" t="s">
        <v>215</v>
      </c>
      <c r="C105" s="234"/>
      <c r="D105" s="295"/>
      <c r="E105" s="126"/>
      <c r="F105" s="127"/>
      <c r="G105" s="127"/>
      <c r="H105" s="330"/>
    </row>
    <row r="106" spans="1:8" ht="15.75">
      <c r="A106" s="132"/>
      <c r="B106" s="253" t="s">
        <v>619</v>
      </c>
      <c r="C106" s="234"/>
      <c r="D106" s="295"/>
      <c r="E106" s="126"/>
      <c r="F106" s="127"/>
      <c r="G106" s="127"/>
      <c r="H106" s="330"/>
    </row>
    <row r="107" spans="1:8" ht="15.75">
      <c r="A107" s="132" t="s">
        <v>93</v>
      </c>
      <c r="B107" s="253" t="s">
        <v>216</v>
      </c>
      <c r="C107" s="234"/>
      <c r="D107" s="295"/>
      <c r="E107" s="126"/>
      <c r="F107" s="127"/>
      <c r="G107" s="127"/>
      <c r="H107" s="330"/>
    </row>
    <row r="108" spans="1:8" ht="15.75" hidden="1">
      <c r="A108" s="132" t="s">
        <v>93</v>
      </c>
      <c r="B108" s="253" t="s">
        <v>217</v>
      </c>
      <c r="C108" s="234"/>
      <c r="D108" s="295"/>
      <c r="E108" s="126"/>
      <c r="F108" s="127"/>
      <c r="G108" s="127"/>
      <c r="H108" s="330"/>
    </row>
    <row r="109" spans="1:8" ht="15.75" hidden="1">
      <c r="A109" s="132" t="s">
        <v>93</v>
      </c>
      <c r="B109" s="253" t="s">
        <v>218</v>
      </c>
      <c r="C109" s="234"/>
      <c r="D109" s="295"/>
      <c r="E109" s="126"/>
      <c r="F109" s="127"/>
      <c r="G109" s="127"/>
      <c r="H109" s="331"/>
    </row>
    <row r="110" spans="1:8" ht="15.75" hidden="1">
      <c r="A110" s="132" t="s">
        <v>93</v>
      </c>
      <c r="B110" s="253" t="s">
        <v>219</v>
      </c>
      <c r="C110" s="234"/>
      <c r="D110" s="295"/>
      <c r="E110" s="126"/>
      <c r="F110" s="127"/>
      <c r="G110" s="127"/>
      <c r="H110" s="330"/>
    </row>
    <row r="111" spans="1:8" ht="15.75">
      <c r="A111" s="132"/>
      <c r="B111" s="253" t="s">
        <v>218</v>
      </c>
      <c r="C111" s="234">
        <v>284262</v>
      </c>
      <c r="D111" s="359"/>
      <c r="E111" s="126"/>
      <c r="F111" s="127"/>
      <c r="G111" s="127"/>
      <c r="H111" s="330"/>
    </row>
    <row r="112" spans="1:8" ht="15.75">
      <c r="A112" s="132"/>
      <c r="B112" s="253" t="s">
        <v>578</v>
      </c>
      <c r="C112" s="234"/>
      <c r="D112" s="295"/>
      <c r="E112" s="126"/>
      <c r="F112" s="127"/>
      <c r="G112" s="127"/>
      <c r="H112" s="330"/>
    </row>
    <row r="113" spans="1:8" ht="15.75">
      <c r="A113" s="132"/>
      <c r="B113" s="249" t="s">
        <v>475</v>
      </c>
      <c r="C113" s="234"/>
      <c r="D113" s="295"/>
      <c r="E113" s="126"/>
      <c r="F113" s="127"/>
      <c r="G113" s="127"/>
      <c r="H113" s="330"/>
    </row>
    <row r="114" spans="1:8" ht="15.75">
      <c r="A114" s="132" t="s">
        <v>93</v>
      </c>
      <c r="B114" s="253" t="s">
        <v>221</v>
      </c>
      <c r="C114" s="234">
        <v>59000</v>
      </c>
      <c r="D114" s="295"/>
      <c r="E114" s="126"/>
      <c r="F114" s="127"/>
      <c r="G114" s="127"/>
      <c r="H114" s="331"/>
    </row>
    <row r="115" spans="1:8" ht="15.75" hidden="1">
      <c r="A115" s="132"/>
      <c r="B115" s="253" t="s">
        <v>222</v>
      </c>
      <c r="C115" s="289"/>
      <c r="D115" s="295"/>
      <c r="E115" s="126"/>
      <c r="F115" s="127"/>
      <c r="G115" s="127"/>
      <c r="H115" s="331"/>
    </row>
    <row r="116" spans="1:8" ht="15.75">
      <c r="A116" s="132" t="s">
        <v>93</v>
      </c>
      <c r="B116" s="253" t="s">
        <v>635</v>
      </c>
      <c r="C116" s="234"/>
      <c r="D116" s="295"/>
      <c r="E116" s="126"/>
      <c r="F116" s="127"/>
      <c r="G116" s="127"/>
      <c r="H116" s="331"/>
    </row>
    <row r="117" spans="1:8" ht="15.75">
      <c r="A117" s="132"/>
      <c r="B117" s="253" t="s">
        <v>604</v>
      </c>
      <c r="C117" s="234"/>
      <c r="D117" s="295"/>
      <c r="E117" s="126"/>
      <c r="F117" s="127"/>
      <c r="G117" s="127"/>
      <c r="H117" s="331"/>
    </row>
    <row r="118" spans="1:8" ht="15.75">
      <c r="A118" s="132" t="s">
        <v>93</v>
      </c>
      <c r="B118" s="253" t="s">
        <v>224</v>
      </c>
      <c r="C118" s="234"/>
      <c r="D118" s="295"/>
      <c r="E118" s="126"/>
      <c r="F118" s="127"/>
      <c r="G118" s="127"/>
      <c r="H118" s="330"/>
    </row>
    <row r="119" spans="1:8" ht="15.75">
      <c r="A119" s="132" t="s">
        <v>93</v>
      </c>
      <c r="B119" s="253" t="s">
        <v>522</v>
      </c>
      <c r="C119" s="234">
        <v>17402.25</v>
      </c>
      <c r="D119" s="295"/>
      <c r="E119" s="126"/>
      <c r="F119" s="127"/>
      <c r="G119" s="127"/>
      <c r="H119" s="331"/>
    </row>
    <row r="120" spans="1:8" ht="15.75" hidden="1">
      <c r="A120" s="132" t="s">
        <v>93</v>
      </c>
      <c r="B120" s="253" t="s">
        <v>226</v>
      </c>
      <c r="C120" s="289"/>
      <c r="D120" s="295"/>
      <c r="E120" s="126"/>
      <c r="F120" s="127"/>
      <c r="G120" s="127"/>
      <c r="H120" s="331"/>
    </row>
    <row r="121" spans="1:8" ht="15.75" hidden="1">
      <c r="A121" s="132" t="s">
        <v>93</v>
      </c>
      <c r="B121" s="253" t="s">
        <v>227</v>
      </c>
      <c r="C121" s="289"/>
      <c r="D121" s="295"/>
      <c r="E121" s="126"/>
      <c r="F121" s="127"/>
      <c r="G121" s="127"/>
      <c r="H121" s="331"/>
    </row>
    <row r="122" spans="1:8" ht="15.75" hidden="1">
      <c r="A122" s="129"/>
      <c r="B122" s="39" t="s">
        <v>508</v>
      </c>
      <c r="C122" s="289"/>
      <c r="D122" s="295"/>
      <c r="E122" s="126"/>
      <c r="F122" s="127"/>
      <c r="G122" s="127"/>
      <c r="H122" s="331"/>
    </row>
    <row r="123" spans="1:8" ht="15.75" hidden="1">
      <c r="A123" s="129"/>
      <c r="B123" s="39" t="s">
        <v>509</v>
      </c>
      <c r="C123" s="289"/>
      <c r="D123" s="295"/>
      <c r="E123" s="126"/>
      <c r="F123" s="127"/>
      <c r="G123" s="127"/>
      <c r="H123" s="331"/>
    </row>
    <row r="124" spans="1:8" ht="15.75">
      <c r="A124" s="132" t="s">
        <v>88</v>
      </c>
      <c r="B124" s="251" t="s">
        <v>230</v>
      </c>
      <c r="C124" s="234">
        <v>646708.05000000005</v>
      </c>
      <c r="D124" s="295"/>
      <c r="E124" s="126"/>
      <c r="F124" s="127"/>
      <c r="G124" s="127"/>
      <c r="H124" s="331"/>
    </row>
    <row r="125" spans="1:8" ht="15.75" hidden="1">
      <c r="A125" s="132" t="s">
        <v>90</v>
      </c>
      <c r="B125" s="251" t="s">
        <v>231</v>
      </c>
      <c r="C125" s="289"/>
      <c r="D125" s="295"/>
      <c r="E125" s="126"/>
      <c r="F125" s="127"/>
      <c r="G125" s="127"/>
      <c r="H125" s="330"/>
    </row>
    <row r="126" spans="1:8" ht="15.75" hidden="1">
      <c r="A126" s="129"/>
      <c r="B126" s="39" t="s">
        <v>510</v>
      </c>
      <c r="C126" s="289"/>
      <c r="D126" s="295"/>
      <c r="E126" s="126"/>
      <c r="F126" s="127"/>
      <c r="G126" s="127"/>
      <c r="H126" s="330"/>
    </row>
    <row r="127" spans="1:8" ht="15.75" hidden="1">
      <c r="A127" s="132" t="s">
        <v>90</v>
      </c>
      <c r="B127" s="251" t="s">
        <v>233</v>
      </c>
      <c r="C127" s="289"/>
      <c r="D127" s="295"/>
      <c r="E127" s="126"/>
      <c r="F127" s="127"/>
      <c r="G127" s="127"/>
      <c r="H127" s="331"/>
    </row>
    <row r="128" spans="1:8" ht="15.75">
      <c r="A128" s="132"/>
      <c r="B128" s="251" t="s">
        <v>589</v>
      </c>
      <c r="C128" s="289"/>
      <c r="D128" s="295"/>
      <c r="E128" s="126"/>
      <c r="F128" s="127"/>
      <c r="G128" s="127"/>
      <c r="H128" s="330"/>
    </row>
    <row r="129" spans="1:8" ht="15.75">
      <c r="A129" s="132"/>
      <c r="B129" s="251" t="s">
        <v>590</v>
      </c>
      <c r="C129" s="289"/>
      <c r="D129" s="295"/>
      <c r="E129" s="126"/>
      <c r="F129" s="127"/>
      <c r="G129" s="127"/>
      <c r="H129" s="330"/>
    </row>
    <row r="130" spans="1:8" ht="15.75">
      <c r="A130" s="132"/>
      <c r="B130" s="251" t="s">
        <v>609</v>
      </c>
      <c r="C130" s="289"/>
      <c r="D130" s="295"/>
      <c r="E130" s="126"/>
      <c r="F130" s="127"/>
      <c r="G130" s="127"/>
      <c r="H130" s="331"/>
    </row>
    <row r="131" spans="1:8" ht="15.75">
      <c r="A131" s="132" t="s">
        <v>90</v>
      </c>
      <c r="B131" s="251" t="s">
        <v>234</v>
      </c>
      <c r="C131" s="234"/>
      <c r="D131" s="295"/>
      <c r="E131" s="126"/>
      <c r="F131" s="127"/>
      <c r="G131" s="127"/>
      <c r="H131" s="330"/>
    </row>
    <row r="132" spans="1:8" ht="15.75">
      <c r="A132" s="132" t="s">
        <v>88</v>
      </c>
      <c r="B132" s="251" t="s">
        <v>235</v>
      </c>
      <c r="C132" s="234"/>
      <c r="D132" s="295"/>
      <c r="E132" s="126"/>
      <c r="F132" s="127"/>
      <c r="G132" s="127"/>
      <c r="H132" s="331"/>
    </row>
    <row r="133" spans="1:8" ht="15.75" hidden="1">
      <c r="A133" s="129"/>
      <c r="B133" s="39" t="s">
        <v>511</v>
      </c>
      <c r="C133" s="289"/>
      <c r="D133" s="295"/>
      <c r="E133" s="126"/>
      <c r="F133" s="127"/>
      <c r="G133" s="127"/>
      <c r="H133" s="331"/>
    </row>
    <row r="134" spans="1:8" ht="15.75">
      <c r="A134" s="132" t="s">
        <v>90</v>
      </c>
      <c r="B134" s="251" t="s">
        <v>642</v>
      </c>
      <c r="C134" s="234"/>
      <c r="D134" s="295"/>
      <c r="E134" s="126"/>
      <c r="F134" s="127"/>
      <c r="G134" s="127"/>
      <c r="H134" s="331"/>
    </row>
    <row r="135" spans="1:8" ht="15.75">
      <c r="A135" s="132" t="s">
        <v>90</v>
      </c>
      <c r="B135" s="251" t="s">
        <v>631</v>
      </c>
      <c r="C135" s="234"/>
      <c r="D135" s="295"/>
      <c r="E135" s="126"/>
      <c r="F135" s="127"/>
      <c r="G135" s="127"/>
      <c r="H135" s="330"/>
    </row>
    <row r="136" spans="1:8" ht="15.75" hidden="1">
      <c r="A136" s="132" t="s">
        <v>90</v>
      </c>
      <c r="B136" s="251" t="s">
        <v>239</v>
      </c>
      <c r="C136" s="289"/>
      <c r="D136" s="295"/>
      <c r="E136" s="126"/>
      <c r="F136" s="127"/>
      <c r="G136" s="127"/>
      <c r="H136" s="331"/>
    </row>
    <row r="137" spans="1:8" ht="15.75">
      <c r="A137" s="132" t="s">
        <v>88</v>
      </c>
      <c r="B137" s="251" t="s">
        <v>240</v>
      </c>
      <c r="C137" s="234">
        <v>428619.5</v>
      </c>
      <c r="D137" s="295"/>
      <c r="E137" s="126"/>
      <c r="F137" s="127"/>
      <c r="G137" s="127"/>
      <c r="H137" s="331"/>
    </row>
    <row r="138" spans="1:8" ht="15.75" hidden="1">
      <c r="A138" s="129"/>
      <c r="B138" s="39" t="s">
        <v>512</v>
      </c>
      <c r="C138" s="289"/>
      <c r="D138" s="295"/>
      <c r="E138" s="126"/>
      <c r="F138" s="127"/>
      <c r="G138" s="127"/>
      <c r="H138" s="331"/>
    </row>
    <row r="139" spans="1:8" ht="15.75" hidden="1">
      <c r="A139" s="132" t="s">
        <v>90</v>
      </c>
      <c r="B139" s="251" t="s">
        <v>242</v>
      </c>
      <c r="C139" s="289"/>
      <c r="D139" s="295"/>
      <c r="E139" s="126"/>
      <c r="F139" s="127"/>
      <c r="G139" s="127"/>
      <c r="H139" s="331"/>
    </row>
    <row r="140" spans="1:8" ht="13.5" customHeight="1">
      <c r="A140" s="132" t="s">
        <v>90</v>
      </c>
      <c r="B140" s="251" t="s">
        <v>243</v>
      </c>
      <c r="C140" s="289"/>
      <c r="D140" s="295"/>
      <c r="E140" s="126"/>
      <c r="F140" s="127"/>
      <c r="G140" s="127"/>
      <c r="H140" s="331"/>
    </row>
    <row r="141" spans="1:8" ht="15.75">
      <c r="A141" s="132" t="s">
        <v>90</v>
      </c>
      <c r="B141" s="251" t="s">
        <v>244</v>
      </c>
      <c r="C141" s="234"/>
      <c r="D141" s="295"/>
      <c r="E141" s="126"/>
      <c r="F141" s="127"/>
      <c r="G141" s="127"/>
      <c r="H141" s="331"/>
    </row>
    <row r="142" spans="1:8" ht="15.75" hidden="1">
      <c r="A142" s="132" t="s">
        <v>90</v>
      </c>
      <c r="B142" s="251" t="s">
        <v>245</v>
      </c>
      <c r="C142" s="289"/>
      <c r="D142" s="295"/>
      <c r="E142" s="126"/>
      <c r="F142" s="127"/>
      <c r="G142" s="127"/>
      <c r="H142" s="331"/>
    </row>
    <row r="143" spans="1:8" ht="15.75" hidden="1">
      <c r="A143" s="132" t="s">
        <v>90</v>
      </c>
      <c r="B143" s="251" t="s">
        <v>246</v>
      </c>
      <c r="C143" s="289"/>
      <c r="D143" s="295"/>
      <c r="E143" s="126"/>
      <c r="F143" s="127"/>
      <c r="G143" s="127"/>
      <c r="H143" s="331"/>
    </row>
    <row r="144" spans="1:8" ht="15.75" hidden="1">
      <c r="A144" s="129"/>
      <c r="B144" s="39" t="s">
        <v>513</v>
      </c>
      <c r="C144" s="289"/>
      <c r="D144" s="295"/>
      <c r="E144" s="126"/>
      <c r="F144" s="127"/>
      <c r="G144" s="127"/>
      <c r="H144" s="331"/>
    </row>
    <row r="145" spans="1:8" ht="15.75" hidden="1">
      <c r="A145" s="132" t="s">
        <v>90</v>
      </c>
      <c r="B145" s="251" t="s">
        <v>248</v>
      </c>
      <c r="C145" s="289"/>
      <c r="D145" s="295"/>
      <c r="E145" s="126"/>
      <c r="F145" s="127"/>
      <c r="G145" s="127"/>
      <c r="H145" s="331"/>
    </row>
    <row r="146" spans="1:8" ht="15.75" hidden="1">
      <c r="A146" s="132" t="s">
        <v>90</v>
      </c>
      <c r="B146" s="251" t="s">
        <v>249</v>
      </c>
      <c r="C146" s="289"/>
      <c r="D146" s="295"/>
      <c r="E146" s="126"/>
      <c r="F146" s="127"/>
      <c r="G146" s="127"/>
      <c r="H146" s="331"/>
    </row>
    <row r="147" spans="1:8" ht="15.75" hidden="1">
      <c r="A147" s="132"/>
      <c r="B147" s="251" t="s">
        <v>476</v>
      </c>
      <c r="C147" s="289"/>
      <c r="D147" s="295"/>
      <c r="E147" s="126"/>
      <c r="F147" s="127"/>
      <c r="G147" s="127"/>
      <c r="H147" s="330"/>
    </row>
    <row r="148" spans="1:8" ht="15.75" hidden="1">
      <c r="A148" s="132" t="s">
        <v>90</v>
      </c>
      <c r="B148" s="251" t="s">
        <v>250</v>
      </c>
      <c r="C148" s="289"/>
      <c r="D148" s="295"/>
      <c r="E148" s="126"/>
      <c r="F148" s="127"/>
      <c r="G148" s="127"/>
      <c r="H148" s="331"/>
    </row>
    <row r="149" spans="1:8" ht="15.75" hidden="1">
      <c r="A149" s="132" t="s">
        <v>90</v>
      </c>
      <c r="B149" s="251" t="s">
        <v>251</v>
      </c>
      <c r="C149" s="289"/>
      <c r="D149" s="295"/>
      <c r="E149" s="126"/>
      <c r="F149" s="127"/>
      <c r="G149" s="127"/>
      <c r="H149" s="331"/>
    </row>
    <row r="150" spans="1:8" ht="15.75" hidden="1">
      <c r="A150" s="132" t="s">
        <v>90</v>
      </c>
      <c r="B150" s="251" t="s">
        <v>252</v>
      </c>
      <c r="C150" s="289"/>
      <c r="D150" s="295"/>
      <c r="E150" s="126"/>
      <c r="F150" s="127"/>
      <c r="G150" s="127"/>
      <c r="H150" s="331"/>
    </row>
    <row r="151" spans="1:8" ht="15.75" hidden="1">
      <c r="A151" s="132" t="s">
        <v>90</v>
      </c>
      <c r="B151" s="251" t="s">
        <v>253</v>
      </c>
      <c r="C151" s="289"/>
      <c r="D151" s="295"/>
      <c r="E151" s="126"/>
      <c r="F151" s="127"/>
      <c r="G151" s="127"/>
      <c r="H151" s="331"/>
    </row>
    <row r="152" spans="1:8" ht="15.75">
      <c r="A152" s="132"/>
      <c r="B152" s="251" t="s">
        <v>569</v>
      </c>
      <c r="C152" s="289">
        <v>220591.56</v>
      </c>
      <c r="D152" s="295"/>
      <c r="E152" s="126"/>
      <c r="F152" s="127"/>
      <c r="G152" s="127"/>
      <c r="H152" s="331"/>
    </row>
    <row r="153" spans="1:8" ht="15.75">
      <c r="A153" s="132"/>
      <c r="B153" s="59" t="s">
        <v>482</v>
      </c>
      <c r="C153" s="234"/>
      <c r="D153" s="295"/>
      <c r="E153" s="126"/>
      <c r="F153" s="127"/>
      <c r="G153" s="127"/>
      <c r="H153" s="331"/>
    </row>
    <row r="154" spans="1:8" ht="15.75" hidden="1">
      <c r="A154" s="132" t="s">
        <v>90</v>
      </c>
      <c r="B154" s="251" t="s">
        <v>254</v>
      </c>
      <c r="C154" s="289"/>
      <c r="D154" s="295"/>
      <c r="E154" s="126"/>
      <c r="F154" s="127"/>
      <c r="G154" s="127"/>
      <c r="H154" s="330"/>
    </row>
    <row r="155" spans="1:8" ht="15.75" hidden="1">
      <c r="A155" s="132" t="s">
        <v>90</v>
      </c>
      <c r="B155" s="251" t="s">
        <v>255</v>
      </c>
      <c r="C155" s="289"/>
      <c r="D155" s="295"/>
      <c r="E155" s="126"/>
      <c r="F155" s="127"/>
      <c r="G155" s="127"/>
      <c r="H155" s="330"/>
    </row>
    <row r="156" spans="1:8" ht="15.75" hidden="1">
      <c r="A156" s="132" t="s">
        <v>90</v>
      </c>
      <c r="B156" s="251" t="s">
        <v>256</v>
      </c>
      <c r="C156" s="289"/>
      <c r="D156" s="295"/>
      <c r="E156" s="126"/>
      <c r="F156" s="127"/>
      <c r="G156" s="127"/>
      <c r="H156" s="330"/>
    </row>
    <row r="157" spans="1:8" ht="15.75" hidden="1">
      <c r="A157" s="132" t="s">
        <v>90</v>
      </c>
      <c r="B157" s="251" t="s">
        <v>257</v>
      </c>
      <c r="C157" s="289"/>
      <c r="D157" s="295"/>
      <c r="E157" s="126"/>
      <c r="F157" s="127"/>
      <c r="G157" s="127"/>
      <c r="H157" s="330"/>
    </row>
    <row r="158" spans="1:8" ht="15.75" hidden="1">
      <c r="A158" s="129"/>
      <c r="B158" s="39" t="s">
        <v>514</v>
      </c>
      <c r="C158" s="289"/>
      <c r="D158" s="295"/>
      <c r="E158" s="126"/>
      <c r="F158" s="127"/>
      <c r="G158" s="127"/>
      <c r="H158" s="331"/>
    </row>
    <row r="159" spans="1:8" ht="15.75" hidden="1">
      <c r="A159" s="129"/>
      <c r="B159" s="19" t="s">
        <v>259</v>
      </c>
      <c r="C159" s="289"/>
      <c r="D159" s="296"/>
      <c r="E159" s="240"/>
      <c r="F159" s="127"/>
      <c r="G159" s="127"/>
      <c r="H159" s="331"/>
    </row>
    <row r="160" spans="1:8" ht="15.75">
      <c r="A160" s="132" t="s">
        <v>90</v>
      </c>
      <c r="B160" s="251" t="s">
        <v>260</v>
      </c>
      <c r="C160" s="234">
        <v>66500</v>
      </c>
      <c r="D160" s="295"/>
      <c r="E160" s="126"/>
      <c r="F160" s="127"/>
      <c r="G160" s="127"/>
      <c r="H160" s="330"/>
    </row>
    <row r="161" spans="1:8" ht="15.75">
      <c r="A161" s="132"/>
      <c r="B161" s="251" t="s">
        <v>261</v>
      </c>
      <c r="C161" s="234">
        <v>112400</v>
      </c>
      <c r="D161" s="295"/>
      <c r="E161" s="126"/>
      <c r="F161" s="127"/>
      <c r="G161" s="127"/>
      <c r="H161" s="331"/>
    </row>
    <row r="162" spans="1:8" ht="15.75">
      <c r="A162" s="132"/>
      <c r="B162" s="251" t="s">
        <v>262</v>
      </c>
      <c r="C162" s="234"/>
      <c r="D162" s="295"/>
      <c r="E162" s="126"/>
      <c r="F162" s="127"/>
      <c r="G162" s="127"/>
      <c r="H162" s="331"/>
    </row>
    <row r="163" spans="1:8" ht="15.75">
      <c r="A163" s="132" t="s">
        <v>90</v>
      </c>
      <c r="B163" s="251" t="s">
        <v>568</v>
      </c>
      <c r="C163" s="234">
        <v>205800</v>
      </c>
      <c r="D163" s="295"/>
      <c r="E163" s="126"/>
      <c r="F163" s="127"/>
      <c r="G163" s="127"/>
      <c r="H163" s="331"/>
    </row>
    <row r="164" spans="1:8" ht="15.75" hidden="1">
      <c r="A164" s="132" t="s">
        <v>90</v>
      </c>
      <c r="B164" s="251" t="s">
        <v>262</v>
      </c>
      <c r="C164" s="289"/>
      <c r="D164" s="295"/>
      <c r="E164" s="126"/>
      <c r="F164" s="127"/>
      <c r="G164" s="127"/>
      <c r="H164" s="331"/>
    </row>
    <row r="165" spans="1:8" ht="15.75" hidden="1">
      <c r="A165" s="132" t="s">
        <v>90</v>
      </c>
      <c r="B165" s="251" t="s">
        <v>263</v>
      </c>
      <c r="C165" s="289"/>
      <c r="D165" s="295"/>
      <c r="E165" s="126"/>
      <c r="F165" s="127"/>
      <c r="G165" s="127"/>
      <c r="H165" s="330"/>
    </row>
    <row r="166" spans="1:8" ht="15.75">
      <c r="A166" s="132" t="s">
        <v>90</v>
      </c>
      <c r="B166" s="251" t="s">
        <v>264</v>
      </c>
      <c r="C166" s="234"/>
      <c r="D166" s="295"/>
      <c r="E166" s="126"/>
      <c r="F166" s="127"/>
      <c r="G166" s="127"/>
      <c r="H166" s="330"/>
    </row>
    <row r="167" spans="1:8" ht="15.75" hidden="1">
      <c r="A167" s="132" t="s">
        <v>90</v>
      </c>
      <c r="B167" s="251" t="s">
        <v>265</v>
      </c>
      <c r="C167" s="289"/>
      <c r="D167" s="295"/>
      <c r="E167" s="126"/>
      <c r="F167" s="127"/>
      <c r="G167" s="127"/>
      <c r="H167" s="331"/>
    </row>
    <row r="168" spans="1:8" ht="15.75" hidden="1">
      <c r="A168" s="132" t="s">
        <v>90</v>
      </c>
      <c r="B168" s="251" t="s">
        <v>266</v>
      </c>
      <c r="C168" s="289"/>
      <c r="D168" s="295"/>
      <c r="E168" s="126"/>
      <c r="F168" s="127"/>
      <c r="G168" s="127"/>
      <c r="H168" s="331"/>
    </row>
    <row r="169" spans="1:8" ht="15.75" hidden="1">
      <c r="A169" s="129"/>
      <c r="B169" s="251" t="s">
        <v>515</v>
      </c>
      <c r="C169" s="289"/>
      <c r="D169" s="295"/>
      <c r="E169" s="126"/>
      <c r="F169" s="127"/>
      <c r="G169" s="127"/>
      <c r="H169" s="330"/>
    </row>
    <row r="170" spans="1:8" ht="15.75">
      <c r="A170" s="129"/>
      <c r="B170" s="251" t="s">
        <v>595</v>
      </c>
      <c r="C170" s="289"/>
      <c r="D170" s="295"/>
      <c r="E170" s="126"/>
      <c r="F170" s="127"/>
      <c r="G170" s="127"/>
      <c r="H170" s="330"/>
    </row>
    <row r="171" spans="1:8" ht="15.75">
      <c r="A171" s="132" t="s">
        <v>90</v>
      </c>
      <c r="B171" s="251" t="s">
        <v>268</v>
      </c>
      <c r="C171" s="234"/>
      <c r="D171" s="295"/>
      <c r="E171" s="126"/>
      <c r="F171" s="127"/>
      <c r="G171" s="127"/>
      <c r="H171" s="330"/>
    </row>
    <row r="172" spans="1:8" ht="15.75">
      <c r="A172" s="132" t="s">
        <v>90</v>
      </c>
      <c r="B172" s="251" t="s">
        <v>269</v>
      </c>
      <c r="C172" s="234">
        <v>175182.15</v>
      </c>
      <c r="D172" s="295"/>
      <c r="E172" s="126"/>
      <c r="F172" s="127"/>
      <c r="G172" s="127"/>
      <c r="H172" s="330"/>
    </row>
    <row r="173" spans="1:8" ht="15" hidden="1" customHeight="1">
      <c r="A173" s="132" t="s">
        <v>90</v>
      </c>
      <c r="B173" s="251" t="s">
        <v>516</v>
      </c>
      <c r="C173" s="289"/>
      <c r="D173" s="295"/>
      <c r="E173" s="126"/>
      <c r="F173" s="127"/>
      <c r="G173" s="127"/>
      <c r="H173" s="330"/>
    </row>
    <row r="174" spans="1:8" ht="15" hidden="1" customHeight="1">
      <c r="A174" s="132"/>
      <c r="B174" s="249" t="s">
        <v>477</v>
      </c>
      <c r="C174" s="289"/>
      <c r="D174" s="295"/>
      <c r="E174" s="126"/>
      <c r="F174" s="127"/>
      <c r="G174" s="127"/>
      <c r="H174" s="330"/>
    </row>
    <row r="175" spans="1:8" ht="15" customHeight="1">
      <c r="A175" s="132" t="s">
        <v>90</v>
      </c>
      <c r="B175" s="251" t="s">
        <v>270</v>
      </c>
      <c r="C175" s="234">
        <v>613290.67000000004</v>
      </c>
      <c r="D175" s="295"/>
      <c r="E175" s="135"/>
      <c r="F175" s="127"/>
      <c r="G175" s="127"/>
      <c r="H175" s="330"/>
    </row>
    <row r="176" spans="1:8" ht="15" customHeight="1">
      <c r="A176" s="132" t="s">
        <v>90</v>
      </c>
      <c r="B176" s="251" t="s">
        <v>272</v>
      </c>
      <c r="C176" s="234">
        <v>151924.69</v>
      </c>
      <c r="D176" s="295"/>
      <c r="E176" s="126"/>
      <c r="F176" s="127"/>
      <c r="G176" s="127"/>
      <c r="H176" s="330"/>
    </row>
    <row r="177" spans="1:8" ht="15" hidden="1" customHeight="1">
      <c r="A177" s="132" t="s">
        <v>90</v>
      </c>
      <c r="B177" s="251" t="s">
        <v>275</v>
      </c>
      <c r="C177" s="234"/>
      <c r="D177" s="295"/>
      <c r="E177" s="126"/>
      <c r="F177" s="127"/>
      <c r="G177" s="127"/>
      <c r="H177" s="330"/>
    </row>
    <row r="178" spans="1:8" ht="15" customHeight="1">
      <c r="A178" s="132" t="s">
        <v>90</v>
      </c>
      <c r="B178" s="251" t="s">
        <v>267</v>
      </c>
      <c r="C178" s="234"/>
      <c r="D178" s="295"/>
      <c r="E178" s="126"/>
      <c r="F178" s="127"/>
      <c r="G178" s="127"/>
      <c r="H178" s="330"/>
    </row>
    <row r="179" spans="1:8" ht="15" hidden="1" customHeight="1">
      <c r="A179" s="132" t="s">
        <v>88</v>
      </c>
      <c r="B179" s="251" t="s">
        <v>276</v>
      </c>
      <c r="C179" s="234"/>
      <c r="D179" s="295"/>
      <c r="E179" s="126"/>
      <c r="H179" s="330"/>
    </row>
    <row r="180" spans="1:8" ht="19.5" hidden="1" customHeight="1">
      <c r="A180" s="132" t="s">
        <v>90</v>
      </c>
      <c r="B180" s="251" t="s">
        <v>277</v>
      </c>
      <c r="C180" s="234"/>
      <c r="D180" s="295"/>
      <c r="E180" s="126"/>
      <c r="H180" s="330"/>
    </row>
    <row r="181" spans="1:8" ht="15" hidden="1" customHeight="1">
      <c r="A181" s="132" t="s">
        <v>90</v>
      </c>
      <c r="B181" s="251" t="s">
        <v>278</v>
      </c>
      <c r="C181" s="234"/>
      <c r="D181" s="295"/>
      <c r="E181" s="126"/>
      <c r="H181" s="330"/>
    </row>
    <row r="182" spans="1:8" ht="15" hidden="1" customHeight="1">
      <c r="A182" s="129"/>
      <c r="B182" s="251"/>
      <c r="C182" s="234"/>
      <c r="D182" s="295"/>
      <c r="E182" s="126"/>
      <c r="H182" s="330"/>
    </row>
    <row r="183" spans="1:8" ht="15" hidden="1" customHeight="1">
      <c r="A183" s="132" t="s">
        <v>93</v>
      </c>
      <c r="B183" s="251" t="s">
        <v>279</v>
      </c>
      <c r="C183" s="234"/>
      <c r="D183" s="295"/>
      <c r="E183" s="126"/>
      <c r="H183" s="330"/>
    </row>
    <row r="184" spans="1:8" ht="15" hidden="1" customHeight="1">
      <c r="A184" s="129"/>
      <c r="B184" s="251" t="s">
        <v>517</v>
      </c>
      <c r="C184" s="234"/>
      <c r="D184" s="295"/>
      <c r="E184" s="126"/>
      <c r="H184" s="330"/>
    </row>
    <row r="185" spans="1:8" ht="15" hidden="1" customHeight="1">
      <c r="A185" s="132" t="s">
        <v>89</v>
      </c>
      <c r="B185" s="251" t="s">
        <v>281</v>
      </c>
      <c r="C185" s="234"/>
      <c r="D185" s="295"/>
      <c r="E185" s="126"/>
      <c r="H185" s="330"/>
    </row>
    <row r="186" spans="1:8" ht="15" hidden="1" customHeight="1">
      <c r="A186" s="132" t="s">
        <v>88</v>
      </c>
      <c r="B186" s="251" t="s">
        <v>282</v>
      </c>
      <c r="C186" s="234"/>
      <c r="D186" s="295"/>
      <c r="E186" s="126"/>
      <c r="H186" s="330"/>
    </row>
    <row r="187" spans="1:8" ht="15" hidden="1" customHeight="1">
      <c r="A187" s="132" t="s">
        <v>88</v>
      </c>
      <c r="B187" s="251" t="s">
        <v>283</v>
      </c>
      <c r="C187" s="234"/>
      <c r="D187" s="295"/>
      <c r="E187" s="126"/>
      <c r="H187" s="331"/>
    </row>
    <row r="188" spans="1:8" ht="15.75">
      <c r="A188" s="132" t="s">
        <v>89</v>
      </c>
      <c r="B188" s="251" t="s">
        <v>284</v>
      </c>
      <c r="C188" s="234"/>
      <c r="D188" s="295"/>
      <c r="E188" s="126"/>
      <c r="H188" s="332"/>
    </row>
    <row r="189" spans="1:8" ht="15" customHeight="1">
      <c r="A189" s="132" t="s">
        <v>91</v>
      </c>
      <c r="B189" s="251" t="s">
        <v>285</v>
      </c>
      <c r="C189" s="234"/>
      <c r="D189" s="295"/>
      <c r="E189" s="126"/>
      <c r="H189" s="331"/>
    </row>
    <row r="190" spans="1:8" ht="15" customHeight="1">
      <c r="A190" s="132"/>
      <c r="B190" s="251" t="s">
        <v>478</v>
      </c>
      <c r="C190" s="234"/>
      <c r="D190" s="295"/>
      <c r="E190" s="241"/>
      <c r="H190" s="331"/>
    </row>
    <row r="191" spans="1:8" ht="15.75">
      <c r="A191" s="132" t="s">
        <v>89</v>
      </c>
      <c r="B191" s="251" t="s">
        <v>134</v>
      </c>
      <c r="C191" s="234"/>
      <c r="D191" s="295"/>
      <c r="E191" s="126"/>
      <c r="H191" s="331"/>
    </row>
    <row r="192" spans="1:8" ht="15.75">
      <c r="A192" s="132" t="s">
        <v>91</v>
      </c>
      <c r="B192" s="251" t="s">
        <v>287</v>
      </c>
      <c r="C192" s="234"/>
      <c r="D192" s="295"/>
      <c r="E192" s="126"/>
      <c r="H192" s="330"/>
    </row>
    <row r="193" spans="1:8" ht="15.75" hidden="1">
      <c r="A193" s="132" t="s">
        <v>91</v>
      </c>
      <c r="B193" s="252" t="s">
        <v>288</v>
      </c>
      <c r="C193" s="289"/>
      <c r="D193" s="295"/>
      <c r="E193" s="126"/>
      <c r="H193" s="75"/>
    </row>
    <row r="194" spans="1:8" ht="15.75" hidden="1">
      <c r="A194" s="132" t="s">
        <v>93</v>
      </c>
      <c r="B194" s="140" t="s">
        <v>289</v>
      </c>
      <c r="C194" s="293"/>
      <c r="D194" s="295"/>
      <c r="E194" s="126"/>
      <c r="H194" s="75"/>
    </row>
    <row r="195" spans="1:8" ht="15.75" hidden="1">
      <c r="A195" s="132"/>
      <c r="B195" s="252" t="s">
        <v>288</v>
      </c>
      <c r="C195" s="289"/>
      <c r="D195" s="295"/>
      <c r="E195" s="126"/>
      <c r="H195" s="75"/>
    </row>
    <row r="196" spans="1:8" ht="15.75" hidden="1">
      <c r="A196" s="132"/>
      <c r="B196" s="252" t="s">
        <v>479</v>
      </c>
      <c r="C196" s="289"/>
      <c r="D196" s="295"/>
      <c r="E196" s="126"/>
      <c r="H196" s="75"/>
    </row>
    <row r="197" spans="1:8" ht="15.75">
      <c r="A197" s="132"/>
      <c r="B197" s="252" t="s">
        <v>597</v>
      </c>
      <c r="C197" s="289"/>
      <c r="D197" s="295"/>
      <c r="E197" s="126"/>
      <c r="H197" s="333"/>
    </row>
    <row r="198" spans="1:8" ht="15.75">
      <c r="A198" s="132"/>
      <c r="B198" s="253" t="s">
        <v>291</v>
      </c>
      <c r="C198" s="234">
        <v>8857.18</v>
      </c>
      <c r="D198" s="295"/>
      <c r="E198" s="126"/>
      <c r="H198" s="239"/>
    </row>
    <row r="199" spans="1:8" ht="20.25">
      <c r="A199" s="129"/>
      <c r="B199" s="39" t="s">
        <v>480</v>
      </c>
      <c r="C199" s="208">
        <f>SUM(C6:C198)</f>
        <v>43814795.849999987</v>
      </c>
      <c r="D199" s="297">
        <f>SUM(D11:D198)</f>
        <v>43814795.849999994</v>
      </c>
      <c r="E199" s="238"/>
      <c r="H199" s="239"/>
    </row>
    <row r="200" spans="1:8">
      <c r="C200" s="2"/>
      <c r="D200" s="298"/>
      <c r="E200" s="286"/>
      <c r="H200" s="127"/>
    </row>
    <row r="201" spans="1:8">
      <c r="B201" s="75"/>
      <c r="C201" s="361"/>
      <c r="D201" s="299"/>
      <c r="E201" s="286"/>
    </row>
    <row r="203" spans="1:8">
      <c r="B203" s="75"/>
      <c r="E203" s="286"/>
    </row>
    <row r="204" spans="1:8">
      <c r="B204" s="173" t="s">
        <v>681</v>
      </c>
      <c r="C204" s="288" t="s">
        <v>658</v>
      </c>
      <c r="D204" s="299"/>
    </row>
    <row r="205" spans="1:8">
      <c r="B205" s="173" t="s">
        <v>665</v>
      </c>
      <c r="C205" s="173" t="s">
        <v>646</v>
      </c>
      <c r="D205" s="299"/>
    </row>
    <row r="206" spans="1:8">
      <c r="C206" s="287"/>
    </row>
    <row r="207" spans="1:8">
      <c r="B207" s="75" t="s">
        <v>647</v>
      </c>
    </row>
    <row r="208" spans="1:8">
      <c r="B208" s="285" t="s">
        <v>648</v>
      </c>
      <c r="C208" s="300"/>
    </row>
    <row r="209" spans="2:2">
      <c r="B209" s="360" t="s">
        <v>668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5" fitToHeight="0" orientation="portrait" horizontalDpi="360" verticalDpi="360" r:id="rId1"/>
  <rowBreaks count="2" manualBreakCount="2">
    <brk id="75" max="3" man="1"/>
    <brk id="176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zoomScaleNormal="100" zoomScalePageLayoutView="77" workbookViewId="0">
      <selection activeCell="B15" sqref="A1:B15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1" t="s">
        <v>573</v>
      </c>
      <c r="B1" s="371"/>
    </row>
    <row r="2" spans="1:3" ht="18.75">
      <c r="A2" s="371" t="s">
        <v>537</v>
      </c>
      <c r="B2" s="371"/>
    </row>
    <row r="3" spans="1:3" ht="18.75">
      <c r="A3" s="372" t="s">
        <v>671</v>
      </c>
      <c r="B3" s="372"/>
    </row>
    <row r="4" spans="1:3" ht="18.75">
      <c r="A4" s="371" t="s">
        <v>0</v>
      </c>
      <c r="B4" s="371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135</v>
      </c>
      <c r="B8" s="118" t="s">
        <v>405</v>
      </c>
    </row>
    <row r="9" spans="1:3" ht="15.75">
      <c r="A9" s="60" t="s">
        <v>467</v>
      </c>
      <c r="B9" s="335">
        <v>86343848.859999999</v>
      </c>
    </row>
    <row r="10" spans="1:3" ht="15" customHeight="1">
      <c r="A10" s="29" t="s">
        <v>536</v>
      </c>
      <c r="B10" s="211">
        <f>SUM(B9)</f>
        <v>86343848.859999999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3" t="s">
        <v>573</v>
      </c>
      <c r="B1" s="363"/>
      <c r="C1" s="184"/>
      <c r="D1" s="184"/>
      <c r="E1" s="184"/>
      <c r="F1" s="184"/>
      <c r="G1" s="184"/>
      <c r="H1" s="184"/>
    </row>
    <row r="2" spans="1:8" ht="18.75">
      <c r="A2" s="371" t="s">
        <v>523</v>
      </c>
      <c r="B2" s="371"/>
    </row>
    <row r="3" spans="1:8" ht="18.75">
      <c r="A3" s="372" t="s">
        <v>676</v>
      </c>
      <c r="B3" s="372"/>
    </row>
    <row r="4" spans="1:8" ht="18.75">
      <c r="A4" s="371" t="s">
        <v>0</v>
      </c>
      <c r="B4" s="371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135</v>
      </c>
      <c r="B8" s="118" t="s">
        <v>405</v>
      </c>
    </row>
    <row r="9" spans="1:8" ht="15.75">
      <c r="A9" s="19" t="s">
        <v>334</v>
      </c>
      <c r="B9" s="136"/>
    </row>
    <row r="10" spans="1:8" ht="15.75">
      <c r="A10" s="62" t="s">
        <v>335</v>
      </c>
      <c r="B10" s="136"/>
    </row>
    <row r="11" spans="1:8" ht="15.75">
      <c r="A11" s="19" t="s">
        <v>333</v>
      </c>
      <c r="B11" s="137"/>
    </row>
    <row r="12" spans="1:8" ht="15.75">
      <c r="A12" s="19" t="s">
        <v>336</v>
      </c>
      <c r="B12" s="137"/>
    </row>
    <row r="13" spans="1:8" ht="15.75">
      <c r="A13" s="19" t="s">
        <v>470</v>
      </c>
      <c r="B13" s="25"/>
    </row>
    <row r="14" spans="1:8" ht="15.75">
      <c r="A14" s="19" t="s">
        <v>332</v>
      </c>
      <c r="B14" s="25"/>
    </row>
    <row r="15" spans="1:8" ht="15.75">
      <c r="A15" s="133" t="s">
        <v>518</v>
      </c>
      <c r="B15" s="25"/>
    </row>
    <row r="16" spans="1:8" ht="15.75">
      <c r="A16" s="133" t="s">
        <v>519</v>
      </c>
      <c r="B16" s="25"/>
    </row>
    <row r="17" spans="1:2" ht="15.75">
      <c r="A17" s="181" t="s">
        <v>538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6" t="s">
        <v>574</v>
      </c>
      <c r="B1" s="386"/>
    </row>
    <row r="2" spans="1:2" ht="18.75">
      <c r="A2" s="371" t="s">
        <v>539</v>
      </c>
      <c r="B2" s="371"/>
    </row>
    <row r="3" spans="1:2" ht="18.75">
      <c r="A3" s="372" t="s">
        <v>677</v>
      </c>
      <c r="B3" s="372"/>
    </row>
    <row r="4" spans="1:2" ht="18.75">
      <c r="A4" s="371" t="s">
        <v>0</v>
      </c>
      <c r="B4" s="371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135</v>
      </c>
      <c r="B7" s="171" t="s">
        <v>405</v>
      </c>
    </row>
    <row r="8" spans="1:2" ht="15.75">
      <c r="A8" s="19" t="s">
        <v>340</v>
      </c>
      <c r="B8" s="136"/>
    </row>
    <row r="9" spans="1:2" ht="15.75">
      <c r="A9" s="32" t="s">
        <v>339</v>
      </c>
      <c r="B9" s="25"/>
    </row>
    <row r="10" spans="1:2" ht="15.75">
      <c r="A10" s="32" t="s">
        <v>341</v>
      </c>
      <c r="B10" s="25"/>
    </row>
    <row r="11" spans="1:2" ht="15.75">
      <c r="A11" s="29" t="s">
        <v>540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A3" sqref="A3:B3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6" t="s">
        <v>573</v>
      </c>
      <c r="B1" s="386"/>
    </row>
    <row r="2" spans="1:2" ht="18.75">
      <c r="A2" s="371" t="s">
        <v>524</v>
      </c>
      <c r="B2" s="371"/>
    </row>
    <row r="3" spans="1:2" ht="18.75">
      <c r="A3" s="372" t="s">
        <v>678</v>
      </c>
      <c r="B3" s="372"/>
    </row>
    <row r="4" spans="1:2" ht="18.75">
      <c r="A4" s="371" t="s">
        <v>0</v>
      </c>
      <c r="B4" s="371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135</v>
      </c>
      <c r="B8" s="118" t="s">
        <v>405</v>
      </c>
    </row>
    <row r="9" spans="1:2" ht="15.75">
      <c r="A9" s="183" t="s">
        <v>466</v>
      </c>
      <c r="B9" s="335">
        <v>0</v>
      </c>
    </row>
    <row r="10" spans="1:2" ht="15.75" hidden="1">
      <c r="A10" s="61"/>
      <c r="B10" s="27"/>
    </row>
    <row r="11" spans="1:2" ht="15.75">
      <c r="A11" s="29" t="s">
        <v>534</v>
      </c>
      <c r="B11" s="328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6" t="s">
        <v>572</v>
      </c>
      <c r="B1" s="386"/>
    </row>
    <row r="2" spans="1:2" ht="18.75">
      <c r="A2" s="371" t="s">
        <v>525</v>
      </c>
      <c r="B2" s="371"/>
    </row>
    <row r="3" spans="1:2" ht="18.75">
      <c r="A3" s="372" t="s">
        <v>679</v>
      </c>
      <c r="B3" s="372"/>
    </row>
    <row r="4" spans="1:2" ht="18.75">
      <c r="A4" s="371" t="s">
        <v>0</v>
      </c>
      <c r="B4" s="371"/>
    </row>
    <row r="5" spans="1:2" ht="15.75">
      <c r="A5" s="11"/>
      <c r="B5" s="28"/>
    </row>
    <row r="6" spans="1:2" ht="15.75">
      <c r="A6" s="11"/>
      <c r="B6" s="28"/>
    </row>
    <row r="7" spans="1:2">
      <c r="A7" s="387" t="s">
        <v>135</v>
      </c>
      <c r="B7" s="390" t="s">
        <v>405</v>
      </c>
    </row>
    <row r="8" spans="1:2">
      <c r="A8" s="388"/>
      <c r="B8" s="391"/>
    </row>
    <row r="9" spans="1:2">
      <c r="A9" s="389"/>
      <c r="B9" s="392"/>
    </row>
    <row r="10" spans="1:2" ht="15.75">
      <c r="A10" s="62" t="s">
        <v>340</v>
      </c>
      <c r="B10" s="125"/>
    </row>
    <row r="11" spans="1:2" ht="15.75">
      <c r="A11" s="32" t="s">
        <v>339</v>
      </c>
      <c r="B11" s="21"/>
    </row>
    <row r="12" spans="1:2" ht="15.75">
      <c r="A12" s="32" t="s">
        <v>341</v>
      </c>
      <c r="B12" s="21"/>
    </row>
    <row r="13" spans="1:2" ht="17.25">
      <c r="A13" s="29" t="s">
        <v>535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27"/>
  <sheetViews>
    <sheetView workbookViewId="0">
      <selection activeCell="B27" sqref="A1:B27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6" t="s">
        <v>573</v>
      </c>
      <c r="B1" s="386"/>
    </row>
    <row r="2" spans="1:4" ht="18.75">
      <c r="A2" s="371" t="s">
        <v>528</v>
      </c>
      <c r="B2" s="371"/>
    </row>
    <row r="3" spans="1:4" ht="18.75">
      <c r="A3" s="372" t="s">
        <v>672</v>
      </c>
      <c r="B3" s="372"/>
    </row>
    <row r="4" spans="1:4" ht="18.75">
      <c r="A4" s="371" t="s">
        <v>0</v>
      </c>
      <c r="B4" s="371"/>
    </row>
    <row r="7" spans="1:4">
      <c r="A7" s="393" t="s">
        <v>146</v>
      </c>
      <c r="B7" s="395" t="s">
        <v>405</v>
      </c>
    </row>
    <row r="8" spans="1:4">
      <c r="A8" s="394"/>
      <c r="B8" s="395"/>
    </row>
    <row r="9" spans="1:4" ht="15.75">
      <c r="A9" s="343" t="s">
        <v>131</v>
      </c>
      <c r="B9" s="212">
        <v>8675524.4800000004</v>
      </c>
      <c r="C9" s="340"/>
    </row>
    <row r="10" spans="1:4" ht="15.75">
      <c r="A10" s="344" t="s">
        <v>150</v>
      </c>
      <c r="B10" s="209">
        <f>SUM(B9)</f>
        <v>8675524.4800000004</v>
      </c>
      <c r="C10" s="12"/>
    </row>
    <row r="11" spans="1:4" ht="15.75">
      <c r="A11" s="12"/>
      <c r="B11" s="347"/>
      <c r="C11" s="12"/>
      <c r="D11" s="12"/>
    </row>
    <row r="12" spans="1:4" ht="15.75">
      <c r="A12" s="91" t="s">
        <v>148</v>
      </c>
      <c r="B12" s="348" t="s">
        <v>405</v>
      </c>
      <c r="C12" s="12"/>
    </row>
    <row r="13" spans="1:4" ht="15.75">
      <c r="A13" s="114" t="s">
        <v>147</v>
      </c>
      <c r="B13" s="233"/>
      <c r="C13" s="12"/>
    </row>
    <row r="14" spans="1:4" ht="15.75">
      <c r="A14" s="345" t="s">
        <v>127</v>
      </c>
      <c r="B14" s="189"/>
      <c r="C14" s="12"/>
    </row>
    <row r="15" spans="1:4" ht="15.75">
      <c r="A15" s="345" t="s">
        <v>128</v>
      </c>
      <c r="B15" s="189"/>
      <c r="C15" s="12"/>
    </row>
    <row r="16" spans="1:4" ht="15.75">
      <c r="A16" s="345" t="s">
        <v>330</v>
      </c>
      <c r="B16" s="210">
        <v>0</v>
      </c>
      <c r="C16" s="12"/>
    </row>
    <row r="17" spans="1:3" ht="15.75">
      <c r="A17" s="345" t="s">
        <v>329</v>
      </c>
      <c r="B17" s="189"/>
      <c r="C17" s="12"/>
    </row>
    <row r="18" spans="1:3" ht="15.75">
      <c r="A18" s="345" t="s">
        <v>129</v>
      </c>
      <c r="B18" s="189"/>
      <c r="C18" s="12"/>
    </row>
    <row r="19" spans="1:3" ht="15.75">
      <c r="A19" s="345" t="s">
        <v>331</v>
      </c>
      <c r="B19" s="189"/>
      <c r="C19" s="341"/>
    </row>
    <row r="20" spans="1:3" ht="15.75">
      <c r="A20" s="345" t="s">
        <v>328</v>
      </c>
      <c r="B20" s="189"/>
      <c r="C20" s="12"/>
    </row>
    <row r="21" spans="1:3" ht="15.75">
      <c r="A21" s="343" t="s">
        <v>132</v>
      </c>
      <c r="B21" s="196"/>
      <c r="C21" s="12"/>
    </row>
    <row r="22" spans="1:3" ht="15.75">
      <c r="A22" s="343" t="s">
        <v>325</v>
      </c>
      <c r="B22" s="189">
        <v>0</v>
      </c>
      <c r="C22" s="342"/>
    </row>
    <row r="23" spans="1:3" ht="15.75">
      <c r="A23" s="345" t="s">
        <v>441</v>
      </c>
      <c r="B23" s="189"/>
      <c r="C23" s="12"/>
    </row>
    <row r="24" spans="1:3" ht="15.75">
      <c r="A24" s="343" t="s">
        <v>444</v>
      </c>
      <c r="B24" s="189"/>
    </row>
    <row r="25" spans="1:3" ht="18.75">
      <c r="A25" s="346" t="s">
        <v>150</v>
      </c>
      <c r="B25" s="190">
        <f>SUM(B13:B24)</f>
        <v>0</v>
      </c>
    </row>
    <row r="26" spans="1:3" ht="18.75">
      <c r="A26" s="346" t="s">
        <v>108</v>
      </c>
      <c r="B26" s="190">
        <f>+B10+B25</f>
        <v>8675524.4800000004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6" t="s">
        <v>572</v>
      </c>
      <c r="B1" s="386"/>
    </row>
    <row r="2" spans="1:2" ht="18.75">
      <c r="A2" s="371" t="s">
        <v>527</v>
      </c>
      <c r="B2" s="371"/>
    </row>
    <row r="3" spans="1:2" ht="18.75">
      <c r="A3" s="372" t="s">
        <v>678</v>
      </c>
      <c r="B3" s="372"/>
    </row>
    <row r="4" spans="1:2" ht="18.75">
      <c r="A4" s="371" t="s">
        <v>0</v>
      </c>
      <c r="B4" s="371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6" t="s">
        <v>135</v>
      </c>
      <c r="B8" s="390" t="s">
        <v>405</v>
      </c>
    </row>
    <row r="9" spans="1:2">
      <c r="A9" s="397"/>
      <c r="B9" s="391"/>
    </row>
    <row r="10" spans="1:2">
      <c r="A10" s="398"/>
      <c r="B10" s="392"/>
    </row>
    <row r="11" spans="1:2" ht="15.75">
      <c r="A11" s="88" t="s">
        <v>145</v>
      </c>
      <c r="B11" s="170"/>
    </row>
    <row r="12" spans="1:2" ht="15.75">
      <c r="A12" s="31" t="s">
        <v>143</v>
      </c>
      <c r="B12" s="170"/>
    </row>
    <row r="13" spans="1:2" ht="15.75">
      <c r="A13" s="89" t="s">
        <v>144</v>
      </c>
      <c r="B13" s="170"/>
    </row>
    <row r="14" spans="1:2" ht="15.75">
      <c r="A14" s="29" t="s">
        <v>541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K191"/>
  <sheetViews>
    <sheetView topLeftCell="B1" zoomScale="82" zoomScaleNormal="82" workbookViewId="0">
      <pane ySplit="9" topLeftCell="A10" activePane="bottomLeft" state="frozen"/>
      <selection pane="bottomLeft" activeCell="D33" sqref="D33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1" t="s">
        <v>572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</row>
    <row r="3" spans="1:11" ht="18.75">
      <c r="A3" s="371" t="s">
        <v>151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</row>
    <row r="4" spans="1:11" ht="18.75">
      <c r="A4" s="372" t="s">
        <v>406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</row>
    <row r="5" spans="1:11" ht="18.75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</row>
    <row r="6" spans="1:11">
      <c r="B6" s="33"/>
    </row>
    <row r="7" spans="1:11" ht="8.4499999999999993" customHeight="1">
      <c r="B7" s="23"/>
      <c r="C7" s="23" t="s">
        <v>306</v>
      </c>
      <c r="D7" s="23" t="s">
        <v>304</v>
      </c>
      <c r="E7" s="23" t="s">
        <v>305</v>
      </c>
      <c r="F7" s="23" t="s">
        <v>299</v>
      </c>
      <c r="G7" s="23" t="s">
        <v>300</v>
      </c>
      <c r="H7" s="23" t="s">
        <v>301</v>
      </c>
      <c r="I7" s="23" t="s">
        <v>302</v>
      </c>
      <c r="J7" s="23" t="s">
        <v>124</v>
      </c>
      <c r="K7" s="23" t="s">
        <v>303</v>
      </c>
    </row>
    <row r="8" spans="1:11" ht="20.45" customHeight="1">
      <c r="A8" s="34" t="s">
        <v>16</v>
      </c>
      <c r="B8" s="191" t="s">
        <v>567</v>
      </c>
      <c r="C8" s="50" t="s">
        <v>109</v>
      </c>
      <c r="D8" s="50" t="s">
        <v>110</v>
      </c>
      <c r="E8" s="50" t="s">
        <v>113</v>
      </c>
      <c r="F8" s="50" t="s">
        <v>114</v>
      </c>
      <c r="G8" s="50" t="s">
        <v>116</v>
      </c>
      <c r="H8" s="50" t="s">
        <v>119</v>
      </c>
      <c r="I8" s="50" t="s">
        <v>122</v>
      </c>
      <c r="J8" s="50" t="s">
        <v>138</v>
      </c>
      <c r="K8" s="50" t="s">
        <v>125</v>
      </c>
    </row>
    <row r="9" spans="1:11" ht="18.75">
      <c r="A9" s="35" t="s">
        <v>149</v>
      </c>
      <c r="B9" s="51"/>
      <c r="C9" s="51">
        <v>0</v>
      </c>
      <c r="D9" s="51" t="s">
        <v>111</v>
      </c>
      <c r="E9" s="51" t="s">
        <v>112</v>
      </c>
      <c r="F9" s="51" t="s">
        <v>115</v>
      </c>
      <c r="G9" s="51" t="s">
        <v>117</v>
      </c>
      <c r="H9" s="51" t="s">
        <v>118</v>
      </c>
      <c r="I9" s="51" t="s">
        <v>120</v>
      </c>
      <c r="J9" s="51" t="s">
        <v>121</v>
      </c>
      <c r="K9" s="51" t="s">
        <v>123</v>
      </c>
    </row>
    <row r="10" spans="1:11" ht="18.75">
      <c r="A10" s="35" t="s">
        <v>152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294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153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154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155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156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296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297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157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158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159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158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160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161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162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163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164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165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166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167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168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169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170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171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172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173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174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175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176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177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104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178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179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180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181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182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183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184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185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186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187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188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189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190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191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192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193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194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195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196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197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198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199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200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201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202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203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204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308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205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307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309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206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207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208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209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210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211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212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213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214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215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216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217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218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219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220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221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222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223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224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225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226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227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292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298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228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229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230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231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310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232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233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234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235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236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237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238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239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240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241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242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243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244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245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246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247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248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249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250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251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252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253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311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254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255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256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257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258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259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260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261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262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263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264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265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266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312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267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268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269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313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270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271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271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272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273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274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275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276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276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277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278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279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280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281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282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283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284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285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286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134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39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287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288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289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290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291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288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289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321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322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293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314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315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316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317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318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319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320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295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105"/>
  <sheetViews>
    <sheetView zoomScale="122" zoomScaleNormal="122" workbookViewId="0">
      <selection activeCell="B95" sqref="A1:B95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  <col min="7" max="7" width="26.28515625" customWidth="1"/>
  </cols>
  <sheetData>
    <row r="1" spans="1:11" ht="18.75">
      <c r="A1" s="386" t="s">
        <v>571</v>
      </c>
      <c r="B1" s="386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2" t="s">
        <v>530</v>
      </c>
      <c r="B2" s="362"/>
    </row>
    <row r="3" spans="1:11" ht="15.75">
      <c r="A3" s="362" t="s">
        <v>680</v>
      </c>
      <c r="B3" s="362"/>
    </row>
    <row r="4" spans="1:11" ht="15" customHeight="1">
      <c r="A4" s="362" t="s">
        <v>0</v>
      </c>
      <c r="B4" s="362"/>
    </row>
    <row r="5" spans="1:11" ht="15" customHeight="1"/>
    <row r="6" spans="1:11" ht="15" customHeight="1"/>
    <row r="7" spans="1:11" ht="15" customHeight="1">
      <c r="A7" s="90" t="s">
        <v>430</v>
      </c>
      <c r="B7" s="118" t="s">
        <v>405</v>
      </c>
    </row>
    <row r="8" spans="1:11" ht="20.25" customHeight="1">
      <c r="A8" s="117" t="s">
        <v>431</v>
      </c>
      <c r="B8" s="118"/>
    </row>
    <row r="9" spans="1:11" ht="25.5" customHeight="1">
      <c r="A9" s="244" t="s">
        <v>153</v>
      </c>
      <c r="B9" s="245">
        <f>SUM(B10:B21)</f>
        <v>1442016.0999999999</v>
      </c>
    </row>
    <row r="10" spans="1:11" ht="17.25" customHeight="1">
      <c r="A10" s="116" t="s">
        <v>407</v>
      </c>
      <c r="B10" s="246">
        <v>1183874.1399999999</v>
      </c>
    </row>
    <row r="11" spans="1:11" ht="15" customHeight="1">
      <c r="A11" s="116" t="s">
        <v>628</v>
      </c>
      <c r="B11" s="246"/>
    </row>
    <row r="12" spans="1:11" ht="15" customHeight="1">
      <c r="A12" s="116" t="s">
        <v>618</v>
      </c>
      <c r="B12" s="246"/>
    </row>
    <row r="13" spans="1:11" ht="15.75">
      <c r="A13" s="116" t="s">
        <v>617</v>
      </c>
      <c r="B13" s="246"/>
    </row>
    <row r="14" spans="1:11" ht="15.75">
      <c r="A14" s="116" t="s">
        <v>620</v>
      </c>
      <c r="B14" s="246"/>
    </row>
    <row r="15" spans="1:11" ht="15.75">
      <c r="A15" s="116" t="s">
        <v>622</v>
      </c>
      <c r="B15" s="246"/>
    </row>
    <row r="16" spans="1:11" ht="15.75">
      <c r="A16" s="116" t="s">
        <v>408</v>
      </c>
      <c r="B16" s="246"/>
    </row>
    <row r="17" spans="1:2" ht="15.75">
      <c r="A17" s="116" t="s">
        <v>409</v>
      </c>
      <c r="B17" s="246"/>
    </row>
    <row r="18" spans="1:2" ht="15.75">
      <c r="A18" s="116" t="s">
        <v>410</v>
      </c>
      <c r="B18" s="246"/>
    </row>
    <row r="19" spans="1:2" ht="15.75">
      <c r="A19" s="116" t="s">
        <v>411</v>
      </c>
      <c r="B19" s="246">
        <v>258141.96</v>
      </c>
    </row>
    <row r="20" spans="1:2" ht="15.75">
      <c r="A20" s="116" t="s">
        <v>627</v>
      </c>
      <c r="B20" s="246"/>
    </row>
    <row r="21" spans="1:2" ht="15.75">
      <c r="A21" s="116" t="s">
        <v>604</v>
      </c>
      <c r="B21" s="246"/>
    </row>
    <row r="22" spans="1:2" ht="15.75">
      <c r="A22" s="117" t="s">
        <v>432</v>
      </c>
      <c r="B22" s="245">
        <f>B36+B23</f>
        <v>4253827.2</v>
      </c>
    </row>
    <row r="23" spans="1:2" ht="15.75">
      <c r="A23" s="117" t="s">
        <v>433</v>
      </c>
      <c r="B23" s="245">
        <f>SUM(B24:B35)</f>
        <v>741875.01</v>
      </c>
    </row>
    <row r="24" spans="1:2" ht="15.75">
      <c r="A24" s="116" t="s">
        <v>412</v>
      </c>
      <c r="B24" s="246">
        <v>285251.19</v>
      </c>
    </row>
    <row r="25" spans="1:2" ht="15.75">
      <c r="A25" s="116" t="s">
        <v>625</v>
      </c>
      <c r="B25" s="246">
        <v>38139.5</v>
      </c>
    </row>
    <row r="26" spans="1:2" ht="15.75">
      <c r="A26" s="116" t="s">
        <v>413</v>
      </c>
      <c r="B26" s="246">
        <v>351882</v>
      </c>
    </row>
    <row r="27" spans="1:2" ht="15.75">
      <c r="A27" s="116" t="s">
        <v>414</v>
      </c>
      <c r="B27" s="246"/>
    </row>
    <row r="28" spans="1:2" ht="15.75">
      <c r="A28" s="116" t="s">
        <v>196</v>
      </c>
      <c r="B28" s="246"/>
    </row>
    <row r="29" spans="1:2" ht="15.75">
      <c r="A29" s="116" t="s">
        <v>415</v>
      </c>
      <c r="B29" s="246"/>
    </row>
    <row r="30" spans="1:2" ht="15.75">
      <c r="A30" s="116" t="s">
        <v>636</v>
      </c>
      <c r="B30" s="246"/>
    </row>
    <row r="31" spans="1:2" ht="15.75">
      <c r="A31" s="116" t="s">
        <v>638</v>
      </c>
      <c r="B31" s="246"/>
    </row>
    <row r="32" spans="1:2" ht="15.75">
      <c r="A32" s="116" t="s">
        <v>416</v>
      </c>
      <c r="B32" s="246"/>
    </row>
    <row r="33" spans="1:3" ht="15.75">
      <c r="A33" s="116" t="s">
        <v>598</v>
      </c>
      <c r="B33" s="246">
        <v>66602.320000000007</v>
      </c>
    </row>
    <row r="34" spans="1:3" ht="15.75">
      <c r="A34" s="116" t="s">
        <v>214</v>
      </c>
      <c r="B34" s="247"/>
    </row>
    <row r="35" spans="1:3" ht="15.75">
      <c r="A35" s="116" t="s">
        <v>593</v>
      </c>
      <c r="B35" s="247"/>
    </row>
    <row r="36" spans="1:3" ht="15.75">
      <c r="A36" s="117" t="s">
        <v>434</v>
      </c>
      <c r="B36" s="245">
        <f>SUM(B37:B75)</f>
        <v>3511952.19</v>
      </c>
    </row>
    <row r="37" spans="1:3" ht="15.75">
      <c r="A37" s="116" t="s">
        <v>583</v>
      </c>
      <c r="B37" s="246">
        <v>646708.05000000005</v>
      </c>
    </row>
    <row r="38" spans="1:3" ht="15.75">
      <c r="A38" s="116" t="s">
        <v>608</v>
      </c>
      <c r="B38" s="246"/>
    </row>
    <row r="39" spans="1:3" ht="15.75">
      <c r="A39" s="116" t="s">
        <v>577</v>
      </c>
      <c r="B39" s="234">
        <v>8857.18</v>
      </c>
    </row>
    <row r="40" spans="1:3" ht="15.75">
      <c r="A40" s="116" t="s">
        <v>258</v>
      </c>
      <c r="B40" s="246">
        <v>178900</v>
      </c>
      <c r="C40" s="236"/>
    </row>
    <row r="41" spans="1:3" ht="15.75">
      <c r="A41" s="116" t="s">
        <v>594</v>
      </c>
      <c r="B41" s="246">
        <v>78561.98</v>
      </c>
      <c r="C41" s="237"/>
    </row>
    <row r="42" spans="1:3" ht="15.75">
      <c r="A42" s="116" t="s">
        <v>600</v>
      </c>
      <c r="B42" s="246">
        <v>131696.04999999999</v>
      </c>
      <c r="C42" s="237"/>
    </row>
    <row r="43" spans="1:3" ht="15.75">
      <c r="A43" s="116" t="s">
        <v>602</v>
      </c>
      <c r="B43" s="246"/>
      <c r="C43" s="237"/>
    </row>
    <row r="44" spans="1:3" ht="15.75">
      <c r="A44" s="116" t="s">
        <v>606</v>
      </c>
      <c r="B44" s="246"/>
      <c r="C44" s="237"/>
    </row>
    <row r="45" spans="1:3" ht="15.75">
      <c r="A45" s="116" t="s">
        <v>614</v>
      </c>
      <c r="B45" s="246">
        <v>45010.11</v>
      </c>
      <c r="C45" s="237"/>
    </row>
    <row r="46" spans="1:3" ht="15.75">
      <c r="A46" s="116" t="s">
        <v>475</v>
      </c>
      <c r="B46" s="246"/>
      <c r="C46" s="237"/>
    </row>
    <row r="47" spans="1:3" ht="15.75">
      <c r="A47" s="116" t="s">
        <v>259</v>
      </c>
      <c r="B47" s="246">
        <v>205800</v>
      </c>
      <c r="C47" s="237"/>
    </row>
    <row r="48" spans="1:3" ht="15.75">
      <c r="A48" s="116" t="s">
        <v>582</v>
      </c>
      <c r="B48" s="246">
        <v>17402.25</v>
      </c>
    </row>
    <row r="49" spans="1:2" ht="15.75">
      <c r="A49" s="116" t="s">
        <v>613</v>
      </c>
      <c r="B49" s="246"/>
    </row>
    <row r="50" spans="1:2" ht="15.75">
      <c r="A50" s="116" t="s">
        <v>578</v>
      </c>
      <c r="B50" s="246"/>
    </row>
    <row r="51" spans="1:2" ht="15.75">
      <c r="A51" s="116" t="s">
        <v>579</v>
      </c>
      <c r="B51" s="246"/>
    </row>
    <row r="52" spans="1:2" ht="15.75">
      <c r="A52" s="116" t="s">
        <v>576</v>
      </c>
      <c r="B52" s="246"/>
    </row>
    <row r="53" spans="1:2" ht="15.75">
      <c r="A53" s="116" t="s">
        <v>607</v>
      </c>
      <c r="B53" s="246">
        <v>9850</v>
      </c>
    </row>
    <row r="54" spans="1:2" ht="15.75">
      <c r="A54" s="116" t="s">
        <v>605</v>
      </c>
      <c r="B54" s="246"/>
    </row>
    <row r="55" spans="1:2" ht="15.75">
      <c r="A55" s="116" t="s">
        <v>623</v>
      </c>
      <c r="B55" s="246">
        <v>256296</v>
      </c>
    </row>
    <row r="56" spans="1:2" ht="15.75">
      <c r="A56" s="116" t="s">
        <v>629</v>
      </c>
      <c r="B56" s="246"/>
    </row>
    <row r="57" spans="1:2" ht="15.75">
      <c r="A57" s="116" t="s">
        <v>585</v>
      </c>
      <c r="B57" s="246">
        <v>284262</v>
      </c>
    </row>
    <row r="58" spans="1:2" ht="15.75">
      <c r="A58" s="116" t="s">
        <v>601</v>
      </c>
      <c r="B58" s="246"/>
    </row>
    <row r="59" spans="1:2" ht="15.75">
      <c r="A59" s="116" t="s">
        <v>612</v>
      </c>
      <c r="B59" s="246"/>
    </row>
    <row r="60" spans="1:2" ht="15.75">
      <c r="A60" s="116" t="s">
        <v>581</v>
      </c>
      <c r="B60" s="246"/>
    </row>
    <row r="61" spans="1:2" ht="15.75">
      <c r="A61" s="116" t="s">
        <v>418</v>
      </c>
      <c r="B61" s="246">
        <v>220591.56</v>
      </c>
    </row>
    <row r="62" spans="1:2" ht="15.75">
      <c r="A62" s="116" t="s">
        <v>417</v>
      </c>
      <c r="B62" s="246"/>
    </row>
    <row r="63" spans="1:2" ht="15.75">
      <c r="A63" s="116" t="s">
        <v>588</v>
      </c>
      <c r="B63" s="246">
        <v>151924.69</v>
      </c>
    </row>
    <row r="64" spans="1:2" ht="15.75">
      <c r="A64" s="116" t="s">
        <v>626</v>
      </c>
      <c r="B64" s="246"/>
    </row>
    <row r="65" spans="1:2" ht="15.75">
      <c r="A65" s="116" t="s">
        <v>584</v>
      </c>
      <c r="B65" s="246">
        <v>428619.5</v>
      </c>
    </row>
    <row r="66" spans="1:2" ht="15.75">
      <c r="A66" s="116" t="s">
        <v>264</v>
      </c>
      <c r="B66" s="246"/>
    </row>
    <row r="67" spans="1:2" ht="15.75">
      <c r="A67" s="116" t="s">
        <v>599</v>
      </c>
      <c r="B67" s="246"/>
    </row>
    <row r="68" spans="1:2" ht="15.75">
      <c r="A68" s="116" t="s">
        <v>611</v>
      </c>
      <c r="B68" s="246"/>
    </row>
    <row r="69" spans="1:2" ht="15.75">
      <c r="A69" s="116" t="s">
        <v>580</v>
      </c>
      <c r="B69" s="246">
        <v>59000</v>
      </c>
    </row>
    <row r="70" spans="1:2" ht="15.75">
      <c r="A70" s="116" t="s">
        <v>634</v>
      </c>
      <c r="B70" s="284"/>
    </row>
    <row r="71" spans="1:2" ht="15.75">
      <c r="A71" s="116" t="s">
        <v>632</v>
      </c>
      <c r="B71" s="246"/>
    </row>
    <row r="72" spans="1:2" ht="15.75">
      <c r="A72" s="116" t="s">
        <v>586</v>
      </c>
      <c r="B72" s="246">
        <v>175182.15</v>
      </c>
    </row>
    <row r="73" spans="1:2" ht="15.75">
      <c r="A73" s="116" t="s">
        <v>477</v>
      </c>
      <c r="B73" s="246"/>
    </row>
    <row r="74" spans="1:2" ht="15.75">
      <c r="A74" s="116" t="s">
        <v>587</v>
      </c>
      <c r="B74" s="313">
        <v>613290.67000000004</v>
      </c>
    </row>
    <row r="75" spans="1:2" ht="15.75">
      <c r="A75" s="117" t="s">
        <v>435</v>
      </c>
      <c r="B75" s="246"/>
    </row>
    <row r="76" spans="1:2" ht="15.75">
      <c r="A76" s="117" t="s">
        <v>436</v>
      </c>
      <c r="B76" s="246"/>
    </row>
    <row r="77" spans="1:2" ht="15.75">
      <c r="A77" s="117" t="s">
        <v>437</v>
      </c>
      <c r="B77" s="246"/>
    </row>
    <row r="78" spans="1:2" ht="15.75">
      <c r="A78" s="116" t="s">
        <v>419</v>
      </c>
      <c r="B78" s="246"/>
    </row>
    <row r="79" spans="1:2" ht="15.75">
      <c r="A79" s="116" t="s">
        <v>420</v>
      </c>
      <c r="B79" s="246"/>
    </row>
    <row r="80" spans="1:2" ht="15.75">
      <c r="A80" s="117" t="s">
        <v>438</v>
      </c>
      <c r="B80" s="246"/>
    </row>
    <row r="81" spans="1:7" ht="15.75">
      <c r="A81" s="116" t="s">
        <v>421</v>
      </c>
      <c r="B81" s="246"/>
    </row>
    <row r="82" spans="1:7" ht="15.75">
      <c r="A82" s="116" t="s">
        <v>422</v>
      </c>
      <c r="B82" s="246"/>
    </row>
    <row r="83" spans="1:7" ht="15.75">
      <c r="A83" s="116" t="s">
        <v>423</v>
      </c>
      <c r="B83" s="246"/>
    </row>
    <row r="84" spans="1:7" ht="15.75">
      <c r="A84" s="116" t="s">
        <v>472</v>
      </c>
      <c r="B84" s="246"/>
    </row>
    <row r="85" spans="1:7" ht="15.75">
      <c r="A85" s="117" t="s">
        <v>439</v>
      </c>
      <c r="B85" s="246"/>
    </row>
    <row r="86" spans="1:7" ht="15.75">
      <c r="A86" s="117" t="s">
        <v>440</v>
      </c>
      <c r="B86" s="248">
        <f>B93+B92+B91+B90+B89+B88+B87</f>
        <v>0</v>
      </c>
    </row>
    <row r="87" spans="1:7" ht="15.75">
      <c r="A87" s="116" t="s">
        <v>280</v>
      </c>
      <c r="B87" s="246"/>
    </row>
    <row r="88" spans="1:7" ht="15.75">
      <c r="A88" s="116" t="s">
        <v>424</v>
      </c>
      <c r="B88" s="246"/>
    </row>
    <row r="89" spans="1:7" ht="15.75">
      <c r="A89" s="116" t="s">
        <v>425</v>
      </c>
      <c r="B89" s="246"/>
    </row>
    <row r="90" spans="1:7" ht="15.75">
      <c r="A90" s="116" t="s">
        <v>426</v>
      </c>
      <c r="B90" s="246"/>
    </row>
    <row r="91" spans="1:7" ht="15.75">
      <c r="A91" s="116" t="s">
        <v>427</v>
      </c>
      <c r="B91" s="246"/>
    </row>
    <row r="92" spans="1:7" ht="15.75">
      <c r="A92" s="116" t="s">
        <v>621</v>
      </c>
      <c r="B92" s="246"/>
    </row>
    <row r="93" spans="1:7" ht="15.75">
      <c r="A93" s="116" t="s">
        <v>428</v>
      </c>
      <c r="B93" s="249"/>
    </row>
    <row r="94" spans="1:7" ht="15.75">
      <c r="A94" s="117" t="s">
        <v>429</v>
      </c>
      <c r="B94" s="250">
        <f>SUM(B22+B9+B86)</f>
        <v>5695843.2999999998</v>
      </c>
    </row>
    <row r="95" spans="1:7" ht="15.75">
      <c r="A95" s="115"/>
      <c r="B95" s="235"/>
      <c r="G95" s="313"/>
    </row>
    <row r="96" spans="1:7">
      <c r="B96" s="235"/>
    </row>
    <row r="97" spans="2:7">
      <c r="B97" s="235"/>
      <c r="C97" s="237"/>
      <c r="G97" s="235"/>
    </row>
    <row r="98" spans="2:7">
      <c r="B98" s="235"/>
      <c r="G98" s="235"/>
    </row>
    <row r="99" spans="2:7" ht="15.75">
      <c r="B99" s="235"/>
      <c r="G99" s="313"/>
    </row>
    <row r="100" spans="2:7" ht="15.75">
      <c r="B100" s="235"/>
      <c r="G100" s="313"/>
    </row>
    <row r="101" spans="2:7" ht="15.75">
      <c r="G101" s="313"/>
    </row>
    <row r="102" spans="2:7" ht="15.75">
      <c r="G102" s="313"/>
    </row>
    <row r="103" spans="2:7" ht="15.75">
      <c r="G103" s="313"/>
    </row>
    <row r="104" spans="2:7" ht="15.75">
      <c r="G104" s="313"/>
    </row>
    <row r="105" spans="2:7">
      <c r="G105" s="235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opLeftCell="C1" workbookViewId="0">
      <selection activeCell="J22" sqref="J22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3" t="s">
        <v>591</v>
      </c>
      <c r="D2" s="363"/>
      <c r="E2" s="363"/>
      <c r="F2" s="363"/>
      <c r="G2" s="363"/>
      <c r="H2" s="363"/>
    </row>
    <row r="3" spans="1:10" ht="15.75">
      <c r="C3" s="364" t="s">
        <v>337</v>
      </c>
      <c r="D3" s="364"/>
      <c r="E3" s="364"/>
      <c r="F3" s="364"/>
      <c r="G3" s="364"/>
      <c r="H3" s="364"/>
    </row>
    <row r="4" spans="1:10" ht="15.75" customHeight="1">
      <c r="C4" s="363" t="s">
        <v>673</v>
      </c>
      <c r="D4" s="363"/>
      <c r="E4" s="363"/>
      <c r="F4" s="363"/>
      <c r="G4" s="363"/>
      <c r="H4" s="363"/>
    </row>
    <row r="5" spans="1:10" ht="15.75">
      <c r="C5" s="364" t="s">
        <v>0</v>
      </c>
      <c r="D5" s="364"/>
      <c r="E5" s="364"/>
      <c r="F5" s="364"/>
      <c r="G5" s="364"/>
      <c r="H5" s="364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2026</v>
      </c>
      <c r="G7" s="146"/>
      <c r="H7" s="145">
        <f>+[1]BC!G11</f>
        <v>2016</v>
      </c>
    </row>
    <row r="8" spans="1:10">
      <c r="A8" s="5" t="s">
        <v>107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50</v>
      </c>
      <c r="C10" s="10"/>
      <c r="D10" s="10" t="s">
        <v>102</v>
      </c>
      <c r="E10" s="10"/>
      <c r="F10" s="215">
        <f>Efectivo!C36</f>
        <v>8022024.8199999994</v>
      </c>
      <c r="G10" s="152"/>
      <c r="H10" s="151"/>
    </row>
    <row r="11" spans="1:10" customFormat="1">
      <c r="A11" s="3" t="s">
        <v>51</v>
      </c>
      <c r="B11" s="2"/>
      <c r="C11" s="153"/>
      <c r="D11" s="10" t="s">
        <v>3</v>
      </c>
      <c r="E11" s="10"/>
      <c r="F11" s="216">
        <f>'Cuenta por Cobrar'!B16</f>
        <v>10023778.18</v>
      </c>
      <c r="G11" s="155"/>
      <c r="H11" s="154"/>
      <c r="I11" s="2"/>
      <c r="J11" s="2"/>
    </row>
    <row r="12" spans="1:10" customFormat="1">
      <c r="A12" s="3" t="s">
        <v>52</v>
      </c>
      <c r="B12" s="2"/>
      <c r="C12" s="153"/>
      <c r="D12" s="10" t="s">
        <v>4</v>
      </c>
      <c r="E12" s="10"/>
      <c r="F12" s="216"/>
      <c r="G12" s="155"/>
      <c r="H12" s="154"/>
      <c r="I12" s="2"/>
      <c r="J12" s="2"/>
    </row>
    <row r="13" spans="1:10" customFormat="1">
      <c r="A13" s="3" t="s">
        <v>53</v>
      </c>
      <c r="B13" s="2"/>
      <c r="C13" s="153"/>
      <c r="D13" s="10" t="s">
        <v>458</v>
      </c>
      <c r="E13" s="10"/>
      <c r="F13" s="217"/>
      <c r="G13" s="157"/>
      <c r="H13" s="156"/>
      <c r="I13" s="75"/>
      <c r="J13" s="2"/>
    </row>
    <row r="14" spans="1:10">
      <c r="A14" s="5" t="s">
        <v>54</v>
      </c>
      <c r="C14" s="10"/>
      <c r="D14" s="10" t="s">
        <v>459</v>
      </c>
      <c r="E14" s="10"/>
      <c r="F14" s="218">
        <f>Inventario!B12</f>
        <v>20073149.550000001</v>
      </c>
      <c r="G14" s="159"/>
      <c r="H14" s="160"/>
      <c r="I14" s="78"/>
    </row>
    <row r="15" spans="1:10" customFormat="1">
      <c r="A15" s="3" t="s">
        <v>55</v>
      </c>
      <c r="B15" s="2"/>
      <c r="C15" s="153"/>
      <c r="D15" s="10" t="s">
        <v>5</v>
      </c>
      <c r="E15" s="10"/>
      <c r="F15" s="217"/>
      <c r="G15" s="157"/>
      <c r="H15" s="156"/>
      <c r="I15" s="79"/>
      <c r="J15" s="2"/>
    </row>
    <row r="16" spans="1:10" customFormat="1">
      <c r="A16" s="3" t="s">
        <v>56</v>
      </c>
      <c r="B16" s="2"/>
      <c r="C16" s="153"/>
      <c r="D16" s="10" t="s">
        <v>6</v>
      </c>
      <c r="E16" s="10"/>
      <c r="F16" s="219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0">
        <f>SUM(F9:F16)</f>
        <v>38118952.549999997</v>
      </c>
      <c r="G17" s="159"/>
      <c r="H17" s="162">
        <f>SUM(H9:H16)</f>
        <v>0</v>
      </c>
    </row>
    <row r="18" spans="1:13">
      <c r="C18" s="147"/>
      <c r="D18" s="10"/>
      <c r="E18" s="10"/>
      <c r="F18" s="221"/>
      <c r="G18" s="159"/>
      <c r="H18" s="163"/>
    </row>
    <row r="19" spans="1:13">
      <c r="C19" s="147" t="s">
        <v>8</v>
      </c>
      <c r="D19" s="10"/>
      <c r="E19" s="10"/>
      <c r="F19" s="222"/>
      <c r="G19" s="160"/>
      <c r="H19" s="151"/>
    </row>
    <row r="20" spans="1:13" customFormat="1">
      <c r="A20" s="3" t="s">
        <v>57</v>
      </c>
      <c r="B20" s="2"/>
      <c r="C20" s="153"/>
      <c r="D20" s="10" t="s">
        <v>9</v>
      </c>
      <c r="E20" s="10"/>
      <c r="F20" s="223"/>
      <c r="G20" s="155"/>
      <c r="H20" s="154"/>
      <c r="I20" s="2"/>
      <c r="J20" s="2"/>
    </row>
    <row r="21" spans="1:13" customFormat="1">
      <c r="A21" s="3" t="s">
        <v>58</v>
      </c>
      <c r="B21" s="2"/>
      <c r="C21" s="153"/>
      <c r="D21" s="164" t="s">
        <v>10</v>
      </c>
      <c r="E21" s="164"/>
      <c r="F21" s="224"/>
      <c r="G21" s="157"/>
      <c r="H21" s="156"/>
      <c r="I21" s="2"/>
      <c r="J21" s="2"/>
    </row>
    <row r="22" spans="1:13" customFormat="1">
      <c r="A22" s="3" t="s">
        <v>59</v>
      </c>
      <c r="B22" s="2"/>
      <c r="C22" s="153"/>
      <c r="D22" s="164" t="s">
        <v>11</v>
      </c>
      <c r="E22" s="164"/>
      <c r="F22" s="224"/>
      <c r="G22" s="157"/>
      <c r="H22" s="156"/>
      <c r="I22" s="2"/>
      <c r="J22" s="2"/>
    </row>
    <row r="23" spans="1:13" customFormat="1">
      <c r="A23" s="3" t="s">
        <v>60</v>
      </c>
      <c r="B23" s="2"/>
      <c r="C23" s="153"/>
      <c r="D23" s="164" t="s">
        <v>12</v>
      </c>
      <c r="E23" s="164"/>
      <c r="F23" s="224">
        <f>'Total Gasto'!B94</f>
        <v>5695843.2999999998</v>
      </c>
      <c r="G23" s="157"/>
      <c r="H23" s="156"/>
      <c r="I23" s="2"/>
      <c r="J23" s="2"/>
    </row>
    <row r="24" spans="1:13">
      <c r="A24" s="5" t="s">
        <v>61</v>
      </c>
      <c r="C24" s="10"/>
      <c r="D24" s="164" t="s">
        <v>461</v>
      </c>
      <c r="E24" s="164"/>
      <c r="F24" s="225">
        <f>+'Balanza Comprobacion'!C10-'Balanza Comprobacion'!D11</f>
        <v>0</v>
      </c>
      <c r="G24" s="159"/>
      <c r="H24" s="160"/>
      <c r="M24" s="143"/>
    </row>
    <row r="25" spans="1:13">
      <c r="A25" s="5" t="s">
        <v>62</v>
      </c>
      <c r="C25" s="10"/>
      <c r="D25" s="164" t="s">
        <v>100</v>
      </c>
      <c r="E25" s="164"/>
      <c r="F25" s="226"/>
      <c r="G25" s="159"/>
      <c r="H25" s="160"/>
      <c r="J25" s="82"/>
      <c r="M25" s="143"/>
    </row>
    <row r="26" spans="1:13" customFormat="1">
      <c r="A26" s="3" t="s">
        <v>63</v>
      </c>
      <c r="B26" s="2"/>
      <c r="C26" s="153"/>
      <c r="D26" s="164" t="s">
        <v>13</v>
      </c>
      <c r="E26" s="164"/>
      <c r="F26" s="224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7">
        <f>SUM(F20:F26)</f>
        <v>5695843.2999999998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1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28">
        <f>SUM(F27,F17)</f>
        <v>43814795.849999994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2"/>
      <c r="G30" s="151"/>
      <c r="H30" s="151"/>
    </row>
    <row r="31" spans="1:13">
      <c r="C31" s="147" t="s">
        <v>17</v>
      </c>
      <c r="D31" s="10"/>
      <c r="E31" s="10"/>
      <c r="F31" s="222"/>
      <c r="G31" s="151"/>
      <c r="H31" s="151"/>
    </row>
    <row r="32" spans="1:13">
      <c r="C32" s="147" t="s">
        <v>18</v>
      </c>
      <c r="D32" s="10"/>
      <c r="E32" s="10"/>
      <c r="F32" s="229"/>
      <c r="G32" s="152"/>
      <c r="H32" s="152"/>
    </row>
    <row r="33" spans="1:10" customFormat="1">
      <c r="A33" s="3" t="s">
        <v>64</v>
      </c>
      <c r="B33" s="2"/>
      <c r="C33" s="153"/>
      <c r="D33" s="10" t="s">
        <v>19</v>
      </c>
      <c r="E33" s="10"/>
      <c r="F33" s="216"/>
      <c r="G33" s="167"/>
      <c r="H33" s="154"/>
      <c r="I33" s="2"/>
      <c r="J33" s="2"/>
    </row>
    <row r="34" spans="1:10">
      <c r="A34" s="5" t="s">
        <v>65</v>
      </c>
      <c r="C34" s="10"/>
      <c r="D34" s="10" t="s">
        <v>463</v>
      </c>
      <c r="E34" s="10"/>
      <c r="F34" s="230">
        <f>'CXP Corto plazo'!B10</f>
        <v>86343848.859999999</v>
      </c>
      <c r="G34" s="159"/>
      <c r="H34" s="160"/>
    </row>
    <row r="35" spans="1:10" customFormat="1">
      <c r="A35" s="3" t="s">
        <v>66</v>
      </c>
      <c r="B35" s="2"/>
      <c r="C35" s="153"/>
      <c r="D35" s="10" t="s">
        <v>20</v>
      </c>
      <c r="E35" s="10"/>
      <c r="F35" s="217"/>
      <c r="G35" s="157"/>
      <c r="H35" s="156"/>
      <c r="I35" s="2"/>
      <c r="J35" s="2"/>
    </row>
    <row r="36" spans="1:10" customFormat="1">
      <c r="A36" s="3" t="s">
        <v>67</v>
      </c>
      <c r="B36" s="2"/>
      <c r="C36" s="153"/>
      <c r="D36" s="10" t="s">
        <v>21</v>
      </c>
      <c r="E36" s="10"/>
      <c r="F36" s="217"/>
      <c r="G36" s="157"/>
      <c r="H36" s="156"/>
      <c r="I36" s="2"/>
      <c r="J36" s="2"/>
    </row>
    <row r="37" spans="1:10" customFormat="1">
      <c r="A37" s="3" t="s">
        <v>68</v>
      </c>
      <c r="B37" s="2"/>
      <c r="C37" s="153"/>
      <c r="D37" s="10" t="s">
        <v>464</v>
      </c>
      <c r="E37" s="10"/>
      <c r="F37" s="216"/>
      <c r="G37" s="155"/>
      <c r="H37" s="154"/>
      <c r="I37" s="2"/>
      <c r="J37" s="2"/>
    </row>
    <row r="38" spans="1:10" customFormat="1">
      <c r="A38" s="3" t="s">
        <v>69</v>
      </c>
      <c r="B38" s="2"/>
      <c r="C38" s="153"/>
      <c r="D38" s="10" t="s">
        <v>22</v>
      </c>
      <c r="E38" s="10"/>
      <c r="F38" s="216"/>
      <c r="G38" s="155"/>
      <c r="H38" s="154"/>
      <c r="I38" s="2"/>
      <c r="J38" s="2"/>
    </row>
    <row r="39" spans="1:10" customFormat="1">
      <c r="A39" s="3" t="s">
        <v>70</v>
      </c>
      <c r="B39" s="2"/>
      <c r="C39" s="153"/>
      <c r="D39" s="10" t="s">
        <v>465</v>
      </c>
      <c r="E39" s="10"/>
      <c r="F39" s="217"/>
      <c r="G39" s="155"/>
      <c r="H39" s="154"/>
      <c r="I39" s="2"/>
      <c r="J39" s="2"/>
    </row>
    <row r="40" spans="1:10" customFormat="1">
      <c r="A40" s="3" t="s">
        <v>71</v>
      </c>
      <c r="B40" s="2"/>
      <c r="C40" s="153"/>
      <c r="D40" s="10" t="s">
        <v>23</v>
      </c>
      <c r="E40" s="10"/>
      <c r="F40" s="216"/>
      <c r="G40" s="155"/>
      <c r="H40" s="154"/>
      <c r="I40" s="2"/>
      <c r="J40" s="2"/>
    </row>
    <row r="41" spans="1:10" customFormat="1">
      <c r="A41" s="3" t="s">
        <v>73</v>
      </c>
      <c r="B41" s="2"/>
      <c r="C41" s="153"/>
      <c r="D41" s="10" t="s">
        <v>659</v>
      </c>
      <c r="E41" s="10"/>
      <c r="F41" s="219">
        <f>Ingresos!B26</f>
        <v>8675524.4800000004</v>
      </c>
      <c r="G41" s="157"/>
      <c r="H41" s="156"/>
      <c r="I41" s="2"/>
      <c r="J41" s="2"/>
    </row>
    <row r="42" spans="1:10">
      <c r="C42" s="147" t="s">
        <v>24</v>
      </c>
      <c r="D42" s="10"/>
      <c r="E42" s="10"/>
      <c r="F42" s="231">
        <f>SUM(F33:F41)</f>
        <v>95019373.340000004</v>
      </c>
      <c r="G42" s="159"/>
      <c r="H42" s="163">
        <f>SUM(H33:H41)</f>
        <v>0</v>
      </c>
    </row>
    <row r="43" spans="1:10">
      <c r="C43" s="147"/>
      <c r="D43" s="10"/>
      <c r="E43" s="10"/>
      <c r="F43" s="221"/>
      <c r="G43" s="159"/>
      <c r="H43" s="160"/>
    </row>
    <row r="44" spans="1:10" customFormat="1">
      <c r="A44" s="3"/>
      <c r="B44" s="2"/>
      <c r="C44" s="168" t="s">
        <v>25</v>
      </c>
      <c r="D44" s="153"/>
      <c r="E44" s="153"/>
      <c r="F44" s="232"/>
      <c r="G44" s="167"/>
      <c r="H44" s="167"/>
      <c r="I44" s="2"/>
      <c r="J44" s="2"/>
    </row>
    <row r="45" spans="1:10" customFormat="1">
      <c r="A45" s="3" t="s">
        <v>74</v>
      </c>
      <c r="B45" s="2"/>
      <c r="C45" s="153"/>
      <c r="D45" s="10" t="s">
        <v>468</v>
      </c>
      <c r="E45" s="10"/>
      <c r="F45" s="223"/>
      <c r="G45" s="155"/>
      <c r="H45" s="154"/>
      <c r="I45" s="2"/>
      <c r="J45" s="2"/>
    </row>
    <row r="46" spans="1:10" customFormat="1">
      <c r="A46" s="3" t="s">
        <v>75</v>
      </c>
      <c r="B46" s="2"/>
      <c r="C46" s="153"/>
      <c r="D46" s="10" t="s">
        <v>26</v>
      </c>
      <c r="E46" s="10"/>
      <c r="F46" s="223"/>
      <c r="G46" s="155"/>
      <c r="H46" s="154"/>
      <c r="I46" s="2"/>
      <c r="J46" s="2"/>
    </row>
    <row r="47" spans="1:10" customFormat="1">
      <c r="A47" s="3" t="s">
        <v>72</v>
      </c>
      <c r="B47" s="2"/>
      <c r="C47" s="153"/>
      <c r="D47" s="10" t="s">
        <v>27</v>
      </c>
      <c r="E47" s="10"/>
      <c r="F47" s="223"/>
      <c r="G47" s="155"/>
      <c r="H47" s="154"/>
      <c r="I47" s="2"/>
      <c r="J47" s="2"/>
    </row>
    <row r="48" spans="1:10" customFormat="1">
      <c r="A48" s="3" t="s">
        <v>76</v>
      </c>
      <c r="B48" s="2"/>
      <c r="C48" s="153"/>
      <c r="D48" s="10" t="s">
        <v>28</v>
      </c>
      <c r="E48" s="10"/>
      <c r="F48" s="223"/>
      <c r="G48" s="155"/>
      <c r="H48" s="154"/>
      <c r="I48" s="2"/>
      <c r="J48" s="2"/>
    </row>
    <row r="49" spans="1:11" customFormat="1">
      <c r="A49" s="3" t="s">
        <v>77</v>
      </c>
      <c r="B49" s="2"/>
      <c r="C49" s="153"/>
      <c r="D49" s="10" t="s">
        <v>469</v>
      </c>
      <c r="E49" s="10"/>
      <c r="F49" s="323"/>
      <c r="G49" s="155"/>
      <c r="H49" s="154"/>
      <c r="I49" s="2"/>
      <c r="J49" s="2"/>
    </row>
    <row r="50" spans="1:11" customFormat="1">
      <c r="A50" s="3" t="s">
        <v>78</v>
      </c>
      <c r="B50" s="2"/>
      <c r="C50" s="153"/>
      <c r="D50" s="10" t="s">
        <v>29</v>
      </c>
      <c r="E50" s="10"/>
      <c r="F50" s="315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30</v>
      </c>
      <c r="D51" s="153"/>
      <c r="E51" s="153"/>
      <c r="F51" s="316"/>
      <c r="G51" s="157"/>
      <c r="H51" s="160"/>
      <c r="I51" s="2"/>
      <c r="J51" s="2"/>
    </row>
    <row r="52" spans="1:11">
      <c r="C52" s="147" t="s">
        <v>31</v>
      </c>
      <c r="D52" s="10"/>
      <c r="E52" s="10"/>
      <c r="F52" s="317">
        <f>+F42+F51</f>
        <v>95019373.340000004</v>
      </c>
      <c r="G52" s="166"/>
      <c r="H52" s="162">
        <f>SUM(H42,H51)</f>
        <v>0</v>
      </c>
    </row>
    <row r="53" spans="1:11">
      <c r="C53" s="147"/>
      <c r="D53" s="10"/>
      <c r="E53" s="10"/>
      <c r="F53" s="318"/>
      <c r="G53" s="151"/>
      <c r="H53" s="151"/>
    </row>
    <row r="54" spans="1:11">
      <c r="C54" s="147" t="s">
        <v>526</v>
      </c>
      <c r="D54" s="10"/>
      <c r="E54" s="10"/>
      <c r="F54" s="319"/>
      <c r="G54" s="151"/>
      <c r="H54" s="151"/>
    </row>
    <row r="55" spans="1:11" customFormat="1">
      <c r="A55" s="3" t="s">
        <v>79</v>
      </c>
      <c r="B55" s="2"/>
      <c r="C55" s="168"/>
      <c r="D55" s="10" t="s">
        <v>338</v>
      </c>
      <c r="E55" s="10"/>
      <c r="F55" s="315">
        <v>-51204577.490000002</v>
      </c>
      <c r="G55" s="155"/>
      <c r="H55" s="154"/>
      <c r="I55" s="2"/>
      <c r="J55" s="2"/>
    </row>
    <row r="56" spans="1:11" customFormat="1">
      <c r="A56" s="3" t="s">
        <v>80</v>
      </c>
      <c r="B56" s="2"/>
      <c r="C56" s="153"/>
      <c r="D56" s="10" t="s">
        <v>32</v>
      </c>
      <c r="E56" s="10"/>
      <c r="F56" s="315"/>
      <c r="G56" s="155"/>
      <c r="H56" s="154"/>
      <c r="I56" s="2"/>
      <c r="J56" s="2"/>
    </row>
    <row r="57" spans="1:11">
      <c r="A57" s="5" t="s">
        <v>81</v>
      </c>
      <c r="C57" s="10"/>
      <c r="D57" s="10" t="s">
        <v>103</v>
      </c>
      <c r="E57" s="10"/>
      <c r="F57" s="319"/>
      <c r="G57" s="152"/>
      <c r="H57" s="151"/>
    </row>
    <row r="58" spans="1:11">
      <c r="A58" s="5" t="s">
        <v>82</v>
      </c>
      <c r="C58" s="10"/>
      <c r="D58" s="10" t="s">
        <v>105</v>
      </c>
      <c r="E58" s="10"/>
      <c r="F58" s="318"/>
      <c r="G58" s="152"/>
      <c r="H58" s="158"/>
    </row>
    <row r="59" spans="1:11" customFormat="1">
      <c r="A59" s="3" t="s">
        <v>83</v>
      </c>
      <c r="B59" s="2"/>
      <c r="C59" s="153"/>
      <c r="D59" s="10" t="s">
        <v>33</v>
      </c>
      <c r="E59" s="10"/>
      <c r="F59" s="318"/>
      <c r="G59" s="155"/>
      <c r="H59" s="160"/>
      <c r="I59" s="2"/>
      <c r="J59" s="2"/>
    </row>
    <row r="60" spans="1:11" customFormat="1">
      <c r="A60" s="3"/>
      <c r="B60" s="2"/>
      <c r="C60" s="147" t="s">
        <v>34</v>
      </c>
      <c r="D60" s="10"/>
      <c r="E60" s="10"/>
      <c r="F60" s="320">
        <f>F55</f>
        <v>-51204577.490000002</v>
      </c>
      <c r="G60" s="155"/>
      <c r="H60" s="160"/>
      <c r="I60" s="2"/>
      <c r="J60" s="2"/>
    </row>
    <row r="61" spans="1:11">
      <c r="C61" s="4"/>
      <c r="D61" s="10"/>
      <c r="E61" s="10"/>
      <c r="F61" s="321"/>
      <c r="G61" s="166"/>
      <c r="H61" s="162"/>
    </row>
    <row r="62" spans="1:11" ht="20.25" customHeight="1" thickBot="1">
      <c r="C62" s="147" t="s">
        <v>101</v>
      </c>
      <c r="D62" s="10"/>
      <c r="E62" s="10"/>
      <c r="F62" s="322">
        <f>F52+F55</f>
        <v>43814795.850000001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17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1"/>
      <c r="G64" s="254"/>
      <c r="H64" s="163"/>
      <c r="I64" s="78"/>
      <c r="J64" s="255"/>
      <c r="K64" s="143"/>
    </row>
    <row r="65" spans="1:11" ht="20.25" hidden="1" customHeight="1">
      <c r="C65" s="202"/>
      <c r="D65" s="164"/>
      <c r="E65" s="164" t="s">
        <v>645</v>
      </c>
      <c r="F65" s="231"/>
      <c r="G65" s="254"/>
      <c r="H65" s="163"/>
      <c r="I65" s="78"/>
      <c r="J65" s="255"/>
      <c r="K65" s="143"/>
    </row>
    <row r="66" spans="1:11" ht="20.25" hidden="1" customHeight="1">
      <c r="C66" s="202"/>
      <c r="D66" s="164"/>
      <c r="E66" s="164" t="s">
        <v>646</v>
      </c>
      <c r="F66" s="231"/>
      <c r="G66" s="254"/>
      <c r="H66" s="163"/>
      <c r="I66" s="78"/>
      <c r="J66" s="255"/>
      <c r="K66" s="143"/>
    </row>
    <row r="67" spans="1:11" ht="20.25" hidden="1" customHeight="1">
      <c r="C67" s="202"/>
      <c r="D67" s="164"/>
      <c r="E67" s="164"/>
      <c r="F67" s="231"/>
      <c r="G67" s="254"/>
      <c r="H67" s="163"/>
      <c r="I67" s="78"/>
      <c r="J67" s="255"/>
      <c r="K67" s="143"/>
    </row>
    <row r="68" spans="1:11" hidden="1">
      <c r="C68" s="202"/>
      <c r="D68" s="164"/>
      <c r="E68" s="164"/>
      <c r="F68" s="231"/>
      <c r="G68" s="254"/>
      <c r="H68" s="163"/>
      <c r="I68" s="78"/>
      <c r="J68" s="255"/>
      <c r="K68" s="143"/>
    </row>
    <row r="69" spans="1:11" hidden="1">
      <c r="A69" s="146"/>
      <c r="C69" s="10"/>
      <c r="D69" s="329"/>
      <c r="E69" s="164"/>
      <c r="G69" s="150"/>
      <c r="H69" s="163"/>
      <c r="I69" s="324"/>
      <c r="J69" s="324"/>
    </row>
    <row r="70" spans="1:11" hidden="1">
      <c r="C70" s="201"/>
      <c r="D70" s="326"/>
      <c r="E70" s="327"/>
      <c r="F70" s="327"/>
      <c r="G70" s="201"/>
      <c r="H70" s="201"/>
      <c r="I70" s="201"/>
      <c r="J70" s="201"/>
    </row>
    <row r="71" spans="1:11" ht="15.75" hidden="1" customHeight="1">
      <c r="C71" s="365"/>
      <c r="D71" s="365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39"/>
      <c r="D76" s="339"/>
      <c r="E76" s="339"/>
      <c r="F76" s="339"/>
      <c r="G76" s="339"/>
      <c r="H76" s="339"/>
      <c r="I76" s="339"/>
    </row>
    <row r="77" spans="1:11">
      <c r="F77" s="8"/>
      <c r="H77" s="68"/>
    </row>
    <row r="78" spans="1:11">
      <c r="D78" s="357" t="s">
        <v>652</v>
      </c>
      <c r="E78" s="1" t="s">
        <v>650</v>
      </c>
      <c r="F78" s="352" t="s">
        <v>664</v>
      </c>
    </row>
    <row r="79" spans="1:11">
      <c r="D79" s="358" t="s">
        <v>653</v>
      </c>
      <c r="E79" s="1" t="s">
        <v>651</v>
      </c>
      <c r="F79" s="64" t="s">
        <v>654</v>
      </c>
    </row>
    <row r="80" spans="1:11">
      <c r="D80" s="64"/>
      <c r="F80" s="64"/>
    </row>
    <row r="81" spans="4:5">
      <c r="D81" s="351"/>
    </row>
    <row r="82" spans="4:5">
      <c r="D82" s="353" t="s">
        <v>655</v>
      </c>
      <c r="E82" s="4"/>
    </row>
    <row r="83" spans="4:5">
      <c r="D83" s="64" t="s">
        <v>656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4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F23" sqref="F23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56"/>
      <c r="B1" s="257"/>
      <c r="C1" s="257"/>
      <c r="D1" s="257"/>
      <c r="E1" s="257"/>
      <c r="F1" s="257"/>
      <c r="G1" s="257"/>
      <c r="H1" s="257"/>
      <c r="I1" s="258"/>
      <c r="J1" s="258"/>
    </row>
    <row r="2" spans="1:11" ht="15.6" customHeight="1">
      <c r="A2" s="256"/>
      <c r="B2" s="363" t="s">
        <v>591</v>
      </c>
      <c r="C2" s="363"/>
      <c r="D2" s="363"/>
      <c r="E2" s="363"/>
      <c r="F2" s="363"/>
      <c r="G2" s="363"/>
      <c r="H2" s="363"/>
      <c r="I2" s="363"/>
      <c r="J2" s="258"/>
    </row>
    <row r="3" spans="1:11" ht="15.75">
      <c r="A3" s="256"/>
      <c r="B3" s="364" t="s">
        <v>342</v>
      </c>
      <c r="C3" s="364"/>
      <c r="D3" s="364"/>
      <c r="E3" s="364"/>
      <c r="F3" s="364"/>
      <c r="G3" s="364"/>
      <c r="H3" s="364"/>
      <c r="I3" s="258"/>
      <c r="J3" s="258"/>
    </row>
    <row r="4" spans="1:11" ht="15.75">
      <c r="A4" s="256"/>
      <c r="B4" s="364" t="s">
        <v>674</v>
      </c>
      <c r="C4" s="364"/>
      <c r="D4" s="364"/>
      <c r="E4" s="364"/>
      <c r="F4" s="364"/>
      <c r="G4" s="364"/>
      <c r="H4" s="364"/>
      <c r="I4" s="258"/>
      <c r="J4" s="258"/>
    </row>
    <row r="5" spans="1:11" ht="15.75">
      <c r="A5" s="256"/>
      <c r="B5" s="364" t="s">
        <v>0</v>
      </c>
      <c r="C5" s="364"/>
      <c r="D5" s="364"/>
      <c r="E5" s="364"/>
      <c r="F5" s="364"/>
      <c r="G5" s="364"/>
      <c r="H5" s="364"/>
      <c r="I5" s="258"/>
      <c r="J5" s="258"/>
    </row>
    <row r="6" spans="1:11" ht="15.75">
      <c r="A6" s="256"/>
      <c r="B6" s="257"/>
      <c r="C6" s="257"/>
      <c r="D6" s="259"/>
      <c r="E6" s="259"/>
      <c r="F6" s="257"/>
      <c r="G6" s="257"/>
      <c r="H6" s="257"/>
      <c r="I6" s="258"/>
      <c r="J6" s="258"/>
    </row>
    <row r="7" spans="1:11" ht="15.75">
      <c r="A7" s="256"/>
      <c r="B7" s="257"/>
      <c r="C7" s="257"/>
      <c r="D7" s="257"/>
      <c r="E7" s="257"/>
      <c r="F7" s="260">
        <v>2026</v>
      </c>
      <c r="G7" s="243"/>
      <c r="H7" s="260">
        <f>+[1]ESF!H7</f>
        <v>2016</v>
      </c>
      <c r="I7" s="258"/>
      <c r="J7" s="258"/>
    </row>
    <row r="8" spans="1:11" ht="15.75">
      <c r="A8" s="256"/>
      <c r="B8" s="257"/>
      <c r="C8" s="259" t="s">
        <v>529</v>
      </c>
      <c r="D8" s="261"/>
      <c r="E8" s="261"/>
      <c r="F8" s="262"/>
      <c r="G8" s="263"/>
      <c r="H8" s="263"/>
      <c r="I8" s="258"/>
      <c r="J8" s="258"/>
      <c r="K8" s="68"/>
    </row>
    <row r="9" spans="1:11" ht="15.75">
      <c r="A9" s="256" t="s">
        <v>84</v>
      </c>
      <c r="B9" s="257"/>
      <c r="C9" s="257"/>
      <c r="D9" s="257" t="s">
        <v>35</v>
      </c>
      <c r="E9" s="257"/>
      <c r="F9" s="264"/>
      <c r="G9" s="265"/>
      <c r="H9" s="264"/>
      <c r="I9" s="266"/>
      <c r="J9" s="258"/>
      <c r="K9" s="68"/>
    </row>
    <row r="10" spans="1:11" ht="15.75">
      <c r="A10" s="256" t="s">
        <v>85</v>
      </c>
      <c r="B10" s="257"/>
      <c r="C10" s="257"/>
      <c r="D10" s="257" t="s">
        <v>106</v>
      </c>
      <c r="E10" s="257"/>
      <c r="F10" s="301">
        <f>Ingresos!B9</f>
        <v>8675524.4800000004</v>
      </c>
      <c r="G10" s="265"/>
      <c r="H10" s="264"/>
      <c r="I10" s="266"/>
      <c r="J10" s="258"/>
      <c r="K10" s="68"/>
    </row>
    <row r="11" spans="1:11" ht="15.75">
      <c r="A11" s="256" t="s">
        <v>86</v>
      </c>
      <c r="B11" s="257"/>
      <c r="C11" s="257"/>
      <c r="D11" s="257" t="s">
        <v>99</v>
      </c>
      <c r="E11" s="257"/>
      <c r="F11" s="301">
        <f>Ingresos!B16</f>
        <v>0</v>
      </c>
      <c r="G11" s="265"/>
      <c r="H11" s="264"/>
      <c r="I11" s="266"/>
      <c r="J11" s="258"/>
      <c r="K11" s="68"/>
    </row>
    <row r="12" spans="1:11" ht="15.75">
      <c r="A12" s="256" t="s">
        <v>87</v>
      </c>
      <c r="B12" s="257"/>
      <c r="C12" s="257"/>
      <c r="D12" s="257" t="s">
        <v>36</v>
      </c>
      <c r="E12" s="257"/>
      <c r="F12" s="302"/>
      <c r="G12" s="265"/>
      <c r="H12" s="264"/>
      <c r="I12" s="266"/>
      <c r="J12" s="258"/>
      <c r="K12" s="68"/>
    </row>
    <row r="13" spans="1:11" ht="15.75">
      <c r="A13" s="256"/>
      <c r="B13" s="257"/>
      <c r="C13" s="259" t="s">
        <v>46</v>
      </c>
      <c r="D13" s="257"/>
      <c r="E13" s="257"/>
      <c r="F13" s="303">
        <f>SUM(F9:F12)</f>
        <v>8675524.4800000004</v>
      </c>
      <c r="G13" s="265"/>
      <c r="H13" s="267">
        <f>SUM(H9:H12)</f>
        <v>0</v>
      </c>
      <c r="I13" s="266"/>
      <c r="J13" s="258"/>
      <c r="K13" s="68"/>
    </row>
    <row r="14" spans="1:11" ht="15.75">
      <c r="A14" s="256"/>
      <c r="B14" s="257"/>
      <c r="C14" s="257"/>
      <c r="D14" s="257" t="s">
        <v>16</v>
      </c>
      <c r="E14" s="257"/>
      <c r="F14" s="304"/>
      <c r="G14" s="268"/>
      <c r="H14" s="268"/>
      <c r="I14" s="266"/>
      <c r="J14" s="258"/>
    </row>
    <row r="15" spans="1:11" ht="15.75">
      <c r="A15" s="256"/>
      <c r="B15" s="257"/>
      <c r="C15" s="259" t="s">
        <v>531</v>
      </c>
      <c r="D15" s="257"/>
      <c r="E15" s="257"/>
      <c r="F15" s="305"/>
      <c r="G15" s="269"/>
      <c r="H15" s="269"/>
      <c r="I15" s="266"/>
      <c r="J15" s="258"/>
      <c r="K15" s="68"/>
    </row>
    <row r="16" spans="1:11" ht="15.75">
      <c r="A16" s="256" t="s">
        <v>88</v>
      </c>
      <c r="B16" s="257"/>
      <c r="C16" s="257"/>
      <c r="D16" s="257" t="s">
        <v>37</v>
      </c>
      <c r="E16" s="257"/>
      <c r="F16" s="304">
        <f>'Total Gasto'!B9</f>
        <v>1442016.0999999999</v>
      </c>
      <c r="G16" s="268"/>
      <c r="H16" s="268"/>
      <c r="I16" s="266"/>
      <c r="J16" s="258"/>
      <c r="K16" s="68"/>
    </row>
    <row r="17" spans="1:14" ht="15.75">
      <c r="A17" s="256" t="s">
        <v>89</v>
      </c>
      <c r="B17" s="257"/>
      <c r="C17" s="257"/>
      <c r="D17" s="257" t="s">
        <v>38</v>
      </c>
      <c r="E17" s="257"/>
      <c r="F17" s="304"/>
      <c r="G17" s="269"/>
      <c r="H17" s="268"/>
      <c r="I17" s="266"/>
      <c r="J17" s="258"/>
      <c r="K17" s="68"/>
    </row>
    <row r="18" spans="1:14" ht="15.75">
      <c r="A18" s="256" t="s">
        <v>90</v>
      </c>
      <c r="B18" s="257"/>
      <c r="C18" s="257"/>
      <c r="D18" s="257" t="s">
        <v>104</v>
      </c>
      <c r="E18" s="257"/>
      <c r="F18" s="304">
        <f>'Total Gasto'!B36</f>
        <v>3511952.19</v>
      </c>
      <c r="G18" s="269"/>
      <c r="H18" s="268"/>
      <c r="I18" s="266"/>
      <c r="J18" s="258"/>
      <c r="K18" s="68"/>
      <c r="L18" s="7"/>
      <c r="N18" s="93"/>
    </row>
    <row r="19" spans="1:14" ht="15.75">
      <c r="A19" s="256" t="s">
        <v>91</v>
      </c>
      <c r="B19" s="257"/>
      <c r="C19" s="257"/>
      <c r="D19" s="257" t="s">
        <v>39</v>
      </c>
      <c r="E19" s="257"/>
      <c r="F19" s="301"/>
      <c r="G19" s="269"/>
      <c r="H19" s="268"/>
      <c r="I19" s="266"/>
      <c r="J19" s="258"/>
      <c r="K19" s="68"/>
    </row>
    <row r="20" spans="1:14" ht="15.75">
      <c r="A20" s="256" t="s">
        <v>92</v>
      </c>
      <c r="B20" s="257"/>
      <c r="C20" s="257"/>
      <c r="D20" s="257" t="s">
        <v>40</v>
      </c>
      <c r="E20" s="257"/>
      <c r="F20" s="306"/>
      <c r="G20" s="270"/>
      <c r="H20" s="271"/>
      <c r="I20" s="258"/>
      <c r="J20" s="258"/>
      <c r="K20" s="68"/>
    </row>
    <row r="21" spans="1:14" ht="15.75">
      <c r="A21" s="256" t="s">
        <v>93</v>
      </c>
      <c r="B21" s="257"/>
      <c r="C21" s="257"/>
      <c r="D21" s="257" t="s">
        <v>41</v>
      </c>
      <c r="E21" s="257"/>
      <c r="F21" s="307">
        <f>'Total Gasto'!B86+'Total Gasto'!B23</f>
        <v>741875.01</v>
      </c>
      <c r="G21" s="270"/>
      <c r="H21" s="272"/>
      <c r="I21" s="258"/>
      <c r="J21" s="273"/>
      <c r="K21" s="68"/>
      <c r="L21" s="7"/>
      <c r="N21" s="93"/>
    </row>
    <row r="22" spans="1:14" ht="15.75">
      <c r="A22" s="256" t="s">
        <v>94</v>
      </c>
      <c r="B22" s="257"/>
      <c r="C22" s="257"/>
      <c r="D22" s="257" t="s">
        <v>42</v>
      </c>
      <c r="E22" s="257"/>
      <c r="F22" s="302">
        <f>Gastos!B166</f>
        <v>0</v>
      </c>
      <c r="G22" s="270"/>
      <c r="H22" s="271" t="e">
        <f>SUMIF([1]BC!B:B,[1]ERF!A22,[1]BC!G:G)</f>
        <v>#VALUE!</v>
      </c>
      <c r="I22" s="258"/>
      <c r="J22" s="258"/>
      <c r="K22" s="68"/>
    </row>
    <row r="23" spans="1:14" ht="15.75">
      <c r="A23" s="256"/>
      <c r="B23" s="257"/>
      <c r="C23" s="259" t="s">
        <v>47</v>
      </c>
      <c r="D23" s="257"/>
      <c r="E23" s="257"/>
      <c r="F23" s="303">
        <f>SUM(F16:F22)</f>
        <v>5695843.2999999998</v>
      </c>
      <c r="G23" s="274"/>
      <c r="H23" s="275" t="e">
        <f>SUM(H16:H22)</f>
        <v>#VALUE!</v>
      </c>
      <c r="I23" s="258"/>
      <c r="J23" s="258"/>
      <c r="K23" s="68"/>
    </row>
    <row r="24" spans="1:14" ht="15.75">
      <c r="A24" s="256"/>
      <c r="B24" s="257"/>
      <c r="C24" s="276"/>
      <c r="D24" s="257"/>
      <c r="E24" s="257"/>
      <c r="F24" s="304"/>
      <c r="G24" s="271"/>
      <c r="H24" s="271"/>
      <c r="I24" s="258"/>
      <c r="J24" s="258"/>
      <c r="K24" s="68"/>
    </row>
    <row r="25" spans="1:14" ht="15.75">
      <c r="A25" s="256" t="s">
        <v>95</v>
      </c>
      <c r="B25" s="257"/>
      <c r="C25" s="257"/>
      <c r="D25" s="257" t="s">
        <v>48</v>
      </c>
      <c r="E25" s="257"/>
      <c r="F25" s="304">
        <v>0</v>
      </c>
      <c r="G25" s="270"/>
      <c r="H25" s="271">
        <v>0</v>
      </c>
      <c r="I25" s="258"/>
      <c r="J25" s="258"/>
      <c r="K25" s="68"/>
    </row>
    <row r="26" spans="1:14" ht="15.75">
      <c r="A26" s="256"/>
      <c r="B26" s="257"/>
      <c r="C26" s="257"/>
      <c r="D26" s="257"/>
      <c r="E26" s="257"/>
      <c r="F26" s="304"/>
      <c r="G26" s="270"/>
      <c r="H26" s="271"/>
      <c r="I26" s="258"/>
      <c r="J26" s="258"/>
      <c r="K26" s="68"/>
    </row>
    <row r="27" spans="1:14" ht="15.75">
      <c r="A27" s="256" t="s">
        <v>96</v>
      </c>
      <c r="B27" s="257"/>
      <c r="C27" s="257"/>
      <c r="D27" s="257" t="s">
        <v>43</v>
      </c>
      <c r="E27" s="257"/>
      <c r="F27" s="301">
        <v>0</v>
      </c>
      <c r="G27" s="270"/>
      <c r="H27" s="277">
        <v>0</v>
      </c>
      <c r="I27" s="258"/>
      <c r="J27" s="258"/>
      <c r="K27" s="68"/>
    </row>
    <row r="28" spans="1:14" ht="15.75">
      <c r="A28" s="256"/>
      <c r="B28" s="257"/>
      <c r="C28" s="257"/>
      <c r="D28" s="257"/>
      <c r="E28" s="257"/>
      <c r="F28" s="301"/>
      <c r="G28" s="270"/>
      <c r="H28" s="277"/>
      <c r="I28" s="258"/>
      <c r="J28" s="278"/>
    </row>
    <row r="29" spans="1:14" ht="16.5" thickBot="1">
      <c r="A29" s="256"/>
      <c r="B29" s="257"/>
      <c r="C29" s="259" t="s">
        <v>103</v>
      </c>
      <c r="D29" s="257"/>
      <c r="E29" s="257"/>
      <c r="F29" s="308">
        <f>+F13-F23+F25+F27</f>
        <v>2979681.1800000006</v>
      </c>
      <c r="G29" s="274"/>
      <c r="H29" s="279" t="e">
        <f>+H13-H23+H25+H27</f>
        <v>#VALUE!</v>
      </c>
      <c r="I29" s="258"/>
      <c r="J29" s="258"/>
      <c r="K29" s="68"/>
    </row>
    <row r="30" spans="1:14" ht="16.5" thickTop="1">
      <c r="A30" s="256"/>
      <c r="B30" s="257"/>
      <c r="C30" s="259"/>
      <c r="D30" s="257"/>
      <c r="E30" s="257"/>
      <c r="F30" s="306"/>
      <c r="G30" s="271"/>
      <c r="H30" s="271"/>
      <c r="I30" s="258"/>
      <c r="J30" s="258"/>
    </row>
    <row r="31" spans="1:14" ht="15.75">
      <c r="A31" s="256"/>
      <c r="B31" s="257"/>
      <c r="C31" s="276" t="s">
        <v>44</v>
      </c>
      <c r="D31" s="257"/>
      <c r="E31" s="257"/>
      <c r="F31" s="306"/>
      <c r="G31" s="271"/>
      <c r="H31" s="271"/>
      <c r="I31" s="258"/>
      <c r="J31" s="258"/>
      <c r="K31" s="68"/>
    </row>
    <row r="32" spans="1:14" ht="15.75">
      <c r="A32" s="256" t="s">
        <v>97</v>
      </c>
      <c r="B32" s="257"/>
      <c r="C32" s="259"/>
      <c r="D32" s="257" t="s">
        <v>49</v>
      </c>
      <c r="E32" s="257"/>
      <c r="F32" s="306">
        <v>0</v>
      </c>
      <c r="G32" s="270"/>
      <c r="H32" s="271">
        <v>0</v>
      </c>
      <c r="I32" s="258"/>
      <c r="J32" s="258"/>
      <c r="K32" s="68"/>
    </row>
    <row r="33" spans="1:11" ht="15.75">
      <c r="A33" s="256" t="s">
        <v>98</v>
      </c>
      <c r="B33" s="257"/>
      <c r="C33" s="257"/>
      <c r="D33" s="257" t="s">
        <v>45</v>
      </c>
      <c r="E33" s="257"/>
      <c r="F33" s="309"/>
      <c r="G33" s="270"/>
      <c r="H33" s="272">
        <v>0</v>
      </c>
      <c r="I33" s="258"/>
      <c r="J33" s="258"/>
      <c r="K33" s="68"/>
    </row>
    <row r="34" spans="1:11" ht="16.5" thickBot="1">
      <c r="A34" s="256"/>
      <c r="B34" s="257"/>
      <c r="C34" s="259"/>
      <c r="D34" s="257"/>
      <c r="E34" s="257"/>
      <c r="F34" s="310">
        <f>SUM(F32:F33)</f>
        <v>0</v>
      </c>
      <c r="G34" s="280"/>
      <c r="H34" s="279">
        <f>SUM(H32:H33)</f>
        <v>0</v>
      </c>
      <c r="I34" s="258"/>
      <c r="J34" s="278"/>
      <c r="K34" s="68"/>
    </row>
    <row r="35" spans="1:11" ht="16.5" thickTop="1">
      <c r="A35" s="256"/>
      <c r="B35" s="257"/>
      <c r="C35" s="259"/>
      <c r="D35" s="257"/>
      <c r="E35" s="257"/>
      <c r="F35" s="311"/>
      <c r="G35" s="280"/>
      <c r="H35" s="281"/>
      <c r="I35" s="258"/>
      <c r="J35" s="258"/>
      <c r="K35" s="68"/>
    </row>
    <row r="36" spans="1:11">
      <c r="F36" s="312"/>
    </row>
    <row r="37" spans="1:11">
      <c r="D37" s="325"/>
    </row>
    <row r="38" spans="1:11">
      <c r="B38" s="350" t="s">
        <v>666</v>
      </c>
      <c r="C38" s="350"/>
      <c r="E38" s="1" t="s">
        <v>657</v>
      </c>
      <c r="F38" s="78"/>
    </row>
    <row r="39" spans="1:11">
      <c r="B39" s="349" t="s">
        <v>665</v>
      </c>
      <c r="C39" s="349"/>
      <c r="D39" s="349"/>
      <c r="E39" s="1" t="s">
        <v>651</v>
      </c>
      <c r="F39" s="106"/>
    </row>
    <row r="40" spans="1:11">
      <c r="D40" s="64"/>
      <c r="F40" s="64"/>
    </row>
    <row r="41" spans="1:11">
      <c r="D41" s="106" t="s">
        <v>648</v>
      </c>
    </row>
    <row r="42" spans="1:11">
      <c r="D42" s="64" t="s">
        <v>649</v>
      </c>
      <c r="E42" s="4"/>
    </row>
    <row r="43" spans="1:11">
      <c r="E43" s="4"/>
    </row>
  </sheetData>
  <mergeCells count="4">
    <mergeCell ref="B2:I2"/>
    <mergeCell ref="B3:H3"/>
    <mergeCell ref="B4:H4"/>
    <mergeCell ref="B5:H5"/>
  </mergeCells>
  <pageMargins left="1" right="1" top="1" bottom="1" header="0.5" footer="0.5"/>
  <pageSetup scale="75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O27"/>
  <sheetViews>
    <sheetView workbookViewId="0">
      <selection activeCell="O19" sqref="O19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7" t="s">
        <v>592</v>
      </c>
      <c r="C2" s="367"/>
      <c r="D2" s="367"/>
      <c r="E2" s="367"/>
      <c r="F2" s="367"/>
      <c r="G2" s="367"/>
      <c r="H2" s="363"/>
      <c r="I2" s="363"/>
      <c r="J2" s="363"/>
      <c r="K2" s="363"/>
      <c r="L2" s="363"/>
      <c r="M2" s="363"/>
    </row>
    <row r="3" spans="1:15" ht="15.75">
      <c r="B3" s="366" t="s">
        <v>390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</row>
    <row r="4" spans="1:15" ht="15.75">
      <c r="B4" s="366" t="s">
        <v>391</v>
      </c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</row>
    <row r="5" spans="1:15" ht="15.75">
      <c r="B5" s="366" t="s">
        <v>0</v>
      </c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</row>
    <row r="6" spans="1:15">
      <c r="C6" s="63"/>
      <c r="D6" s="63"/>
      <c r="H6" s="104"/>
      <c r="L6" s="63"/>
    </row>
    <row r="7" spans="1:15" ht="45">
      <c r="E7" s="105" t="s">
        <v>392</v>
      </c>
      <c r="F7" s="106"/>
      <c r="G7" s="105" t="s">
        <v>393</v>
      </c>
      <c r="H7" s="107"/>
      <c r="I7" s="105" t="s">
        <v>394</v>
      </c>
      <c r="J7" s="106"/>
      <c r="K7" s="105" t="s">
        <v>395</v>
      </c>
      <c r="L7" s="106"/>
      <c r="M7" s="105" t="s">
        <v>396</v>
      </c>
    </row>
    <row r="8" spans="1:15">
      <c r="C8" s="1" t="s">
        <v>397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398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399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400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401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402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398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399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403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400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401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404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O95"/>
  <sheetViews>
    <sheetView workbookViewId="0">
      <selection activeCell="L13" sqref="L1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3" t="s">
        <v>573</v>
      </c>
      <c r="D2" s="363"/>
      <c r="E2" s="363"/>
      <c r="F2" s="363"/>
      <c r="G2" s="363"/>
      <c r="H2" s="363"/>
    </row>
    <row r="3" spans="2:13" ht="15.75">
      <c r="C3" s="366" t="s">
        <v>343</v>
      </c>
      <c r="D3" s="366"/>
      <c r="E3" s="366"/>
      <c r="F3" s="366"/>
      <c r="G3" s="366"/>
      <c r="H3" s="366"/>
    </row>
    <row r="4" spans="2:13" ht="15.75">
      <c r="C4" s="366" t="str">
        <f>+[1]ERF!C4</f>
        <v>Del ejercicio terminado al 31 de diciembre del 2017 y 2016</v>
      </c>
      <c r="D4" s="366"/>
      <c r="E4" s="366"/>
      <c r="F4" s="366"/>
      <c r="G4" s="366"/>
      <c r="H4" s="366"/>
    </row>
    <row r="5" spans="2:13" ht="15.75">
      <c r="C5" s="366" t="s">
        <v>0</v>
      </c>
      <c r="D5" s="366"/>
      <c r="E5" s="366"/>
      <c r="F5" s="366"/>
      <c r="G5" s="366"/>
      <c r="H5" s="366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344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345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346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347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348</v>
      </c>
      <c r="F12" s="68"/>
      <c r="G12" s="69"/>
      <c r="H12" s="68"/>
      <c r="K12" s="68"/>
    </row>
    <row r="13" spans="2:13" customFormat="1">
      <c r="B13" s="2"/>
      <c r="C13" s="2"/>
      <c r="D13" s="95" t="s">
        <v>349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350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351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352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353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354</v>
      </c>
      <c r="F19" s="68"/>
      <c r="G19" s="69"/>
      <c r="H19" s="76"/>
      <c r="K19" s="68"/>
    </row>
    <row r="20" spans="2:13" customFormat="1">
      <c r="B20" s="2"/>
      <c r="C20" s="2"/>
      <c r="D20" s="95" t="s">
        <v>355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356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357</v>
      </c>
      <c r="F22" s="68"/>
      <c r="G22" s="69"/>
      <c r="H22" s="76"/>
      <c r="K22" s="68"/>
    </row>
    <row r="23" spans="2:13" customFormat="1">
      <c r="B23" s="2"/>
      <c r="C23" s="2"/>
      <c r="D23" s="95" t="s">
        <v>358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359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360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361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362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363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364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365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366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367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352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368</v>
      </c>
      <c r="F36" s="68"/>
      <c r="G36" s="69"/>
      <c r="H36" s="68"/>
      <c r="K36" s="68"/>
    </row>
    <row r="37" spans="2:13" ht="30">
      <c r="D37" s="95" t="s">
        <v>369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370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371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372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373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360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374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375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376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377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378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379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352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380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381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382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383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384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360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385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386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387</v>
      </c>
      <c r="F61" s="87"/>
      <c r="G61" s="69"/>
      <c r="H61" s="87"/>
      <c r="K61" s="68"/>
    </row>
    <row r="62" spans="2:13" ht="15.75" thickBot="1">
      <c r="C62" s="6" t="s">
        <v>388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389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I17" sqref="I17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3" t="s">
        <v>573</v>
      </c>
      <c r="C1" s="363"/>
      <c r="D1" s="184"/>
      <c r="E1" s="184"/>
      <c r="F1" s="184"/>
      <c r="G1" s="184"/>
    </row>
    <row r="2" spans="1:7" ht="18.75">
      <c r="B2" s="371" t="s">
        <v>532</v>
      </c>
      <c r="C2" s="371"/>
      <c r="D2" s="57"/>
    </row>
    <row r="3" spans="1:7" ht="18.75">
      <c r="B3" s="372" t="s">
        <v>669</v>
      </c>
      <c r="C3" s="372"/>
      <c r="D3" s="111"/>
    </row>
    <row r="4" spans="1:7" ht="18.75">
      <c r="B4" s="371" t="s">
        <v>0</v>
      </c>
      <c r="C4" s="371"/>
      <c r="D4" s="57"/>
    </row>
    <row r="5" spans="1:7">
      <c r="C5" s="10"/>
    </row>
    <row r="6" spans="1:7" ht="15.75">
      <c r="A6" s="121"/>
      <c r="C6" s="10"/>
    </row>
    <row r="7" spans="1:7" ht="15" customHeight="1">
      <c r="A7" s="368" t="s">
        <v>449</v>
      </c>
      <c r="B7" s="368" t="s">
        <v>126</v>
      </c>
      <c r="C7" s="373" t="s">
        <v>405</v>
      </c>
    </row>
    <row r="8" spans="1:7" ht="15" customHeight="1">
      <c r="A8" s="369"/>
      <c r="B8" s="369"/>
      <c r="C8" s="374"/>
    </row>
    <row r="9" spans="1:7" ht="15" customHeight="1">
      <c r="A9" s="370"/>
      <c r="B9" s="369"/>
      <c r="C9" s="374"/>
    </row>
    <row r="10" spans="1:7" s="11" customFormat="1" ht="15.75">
      <c r="A10" s="122"/>
      <c r="B10" s="58" t="s">
        <v>130</v>
      </c>
      <c r="C10" s="375"/>
    </row>
    <row r="11" spans="1:7" s="11" customFormat="1" ht="15.75">
      <c r="A11" s="89">
        <v>300105134</v>
      </c>
      <c r="B11" s="58" t="s">
        <v>127</v>
      </c>
      <c r="C11" s="210"/>
    </row>
    <row r="12" spans="1:7" s="11" customFormat="1" ht="15.75">
      <c r="A12" s="54"/>
      <c r="B12" s="58" t="s">
        <v>128</v>
      </c>
      <c r="C12" s="210"/>
      <c r="D12" s="14"/>
    </row>
    <row r="13" spans="1:7" s="11" customFormat="1" ht="15.75">
      <c r="A13" s="19" t="s">
        <v>471</v>
      </c>
      <c r="B13" s="58" t="s">
        <v>448</v>
      </c>
      <c r="C13" s="210"/>
      <c r="D13" s="14"/>
    </row>
    <row r="14" spans="1:7" s="11" customFormat="1" ht="15.75">
      <c r="A14" s="19" t="s">
        <v>455</v>
      </c>
      <c r="B14" s="58" t="s">
        <v>330</v>
      </c>
      <c r="C14" s="210">
        <v>1051.3</v>
      </c>
      <c r="D14" s="14"/>
    </row>
    <row r="15" spans="1:7" s="11" customFormat="1" ht="15.75">
      <c r="A15" s="19" t="s">
        <v>452</v>
      </c>
      <c r="B15" s="58" t="s">
        <v>329</v>
      </c>
      <c r="C15" s="210"/>
      <c r="D15" s="14"/>
    </row>
    <row r="16" spans="1:7" s="11" customFormat="1" ht="15.75">
      <c r="A16" s="19" t="s">
        <v>454</v>
      </c>
      <c r="B16" s="58" t="s">
        <v>129</v>
      </c>
      <c r="C16" s="210"/>
      <c r="D16" s="14"/>
    </row>
    <row r="17" spans="1:4" s="11" customFormat="1" ht="15.75">
      <c r="A17" s="19" t="s">
        <v>453</v>
      </c>
      <c r="B17" s="58" t="s">
        <v>331</v>
      </c>
      <c r="C17" s="210"/>
      <c r="D17" s="14"/>
    </row>
    <row r="18" spans="1:4" ht="15.75">
      <c r="A18" s="19" t="s">
        <v>451</v>
      </c>
      <c r="B18" s="58" t="s">
        <v>328</v>
      </c>
      <c r="C18" s="210"/>
      <c r="D18" s="2"/>
    </row>
    <row r="19" spans="1:4" ht="15.75">
      <c r="A19" s="19"/>
      <c r="B19" s="59" t="s">
        <v>131</v>
      </c>
      <c r="C19" s="212">
        <v>8020973.5199999996</v>
      </c>
      <c r="D19" s="2"/>
    </row>
    <row r="20" spans="1:4" ht="15.75">
      <c r="A20" s="19"/>
      <c r="B20" s="59" t="s">
        <v>132</v>
      </c>
      <c r="C20" s="212"/>
      <c r="D20" s="2"/>
    </row>
    <row r="21" spans="1:4" ht="15.75">
      <c r="A21" s="123"/>
      <c r="B21" s="59" t="s">
        <v>325</v>
      </c>
      <c r="C21" s="212"/>
      <c r="D21" s="2"/>
    </row>
    <row r="22" spans="1:4" ht="15.75">
      <c r="A22" s="123"/>
      <c r="B22" s="59" t="s">
        <v>133</v>
      </c>
      <c r="C22" s="212"/>
      <c r="D22" s="2"/>
    </row>
    <row r="23" spans="1:4" ht="15.75">
      <c r="A23" s="123"/>
      <c r="B23" s="54" t="s">
        <v>456</v>
      </c>
      <c r="C23" s="209">
        <f>SUM(C10:C22)</f>
        <v>8022024.8199999994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449</v>
      </c>
      <c r="B26" s="120" t="s">
        <v>447</v>
      </c>
      <c r="C26" s="203" t="s">
        <v>405</v>
      </c>
    </row>
    <row r="27" spans="1:4" ht="15.75">
      <c r="A27" s="19">
        <v>9995028000</v>
      </c>
      <c r="B27" s="59" t="s">
        <v>450</v>
      </c>
      <c r="C27" s="210"/>
    </row>
    <row r="28" spans="1:4" ht="15.75">
      <c r="A28" s="19">
        <v>9995028001</v>
      </c>
      <c r="B28" s="59" t="s">
        <v>446</v>
      </c>
      <c r="C28" s="210"/>
    </row>
    <row r="29" spans="1:4" ht="15.75">
      <c r="A29" s="19">
        <v>2110003000</v>
      </c>
      <c r="B29" s="119" t="s">
        <v>441</v>
      </c>
      <c r="C29" s="210"/>
    </row>
    <row r="30" spans="1:4" ht="15.75">
      <c r="A30" s="19">
        <v>9998014000</v>
      </c>
      <c r="B30" s="119" t="s">
        <v>442</v>
      </c>
      <c r="C30" s="212"/>
    </row>
    <row r="31" spans="1:4" ht="15.75">
      <c r="A31" s="19"/>
      <c r="B31" s="59" t="s">
        <v>443</v>
      </c>
      <c r="C31" s="213"/>
    </row>
    <row r="32" spans="1:4" ht="15.75">
      <c r="A32" s="19">
        <v>100198000</v>
      </c>
      <c r="B32" s="59" t="s">
        <v>444</v>
      </c>
      <c r="C32" s="212"/>
    </row>
    <row r="33" spans="1:3" ht="15.75">
      <c r="A33" s="19">
        <v>100198001</v>
      </c>
      <c r="B33" s="59" t="s">
        <v>445</v>
      </c>
      <c r="C33" s="213"/>
    </row>
    <row r="34" spans="1:3" ht="15.75">
      <c r="A34" s="19"/>
      <c r="B34" s="54" t="s">
        <v>457</v>
      </c>
      <c r="C34" s="214"/>
    </row>
    <row r="35" spans="1:3" ht="15.75">
      <c r="A35" s="121"/>
      <c r="C35" s="46"/>
    </row>
    <row r="36" spans="1:3" ht="15.75">
      <c r="B36" s="54" t="s">
        <v>462</v>
      </c>
      <c r="C36" s="214">
        <f>+C23+C34</f>
        <v>8022024.8199999994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22"/>
  <sheetViews>
    <sheetView workbookViewId="0">
      <selection activeCell="B19" sqref="A1:B19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1" t="s">
        <v>573</v>
      </c>
      <c r="B1" s="371"/>
    </row>
    <row r="2" spans="1:2" ht="18.75">
      <c r="A2" s="371" t="s">
        <v>460</v>
      </c>
      <c r="B2" s="371"/>
    </row>
    <row r="3" spans="1:2" ht="18.75">
      <c r="A3" s="372" t="s">
        <v>669</v>
      </c>
      <c r="B3" s="372"/>
    </row>
    <row r="4" spans="1:2" ht="18.75">
      <c r="A4" s="371" t="s">
        <v>0</v>
      </c>
      <c r="B4" s="371"/>
    </row>
    <row r="6" spans="1:2">
      <c r="A6" s="9"/>
    </row>
    <row r="8" spans="1:2" ht="15" customHeight="1">
      <c r="A8" s="379" t="s">
        <v>135</v>
      </c>
      <c r="B8" s="376" t="s">
        <v>405</v>
      </c>
    </row>
    <row r="9" spans="1:2" ht="15" customHeight="1">
      <c r="A9" s="380"/>
      <c r="B9" s="377"/>
    </row>
    <row r="10" spans="1:2" ht="15.75" customHeight="1">
      <c r="A10" s="381"/>
      <c r="B10" s="378"/>
    </row>
    <row r="11" spans="1:2" s="9" customFormat="1" ht="15.75">
      <c r="A11" s="112" t="s">
        <v>533</v>
      </c>
      <c r="B11" s="282"/>
    </row>
    <row r="12" spans="1:2" s="9" customFormat="1" ht="15.75">
      <c r="A12" s="20" t="s">
        <v>136</v>
      </c>
      <c r="B12" s="282"/>
    </row>
    <row r="13" spans="1:2" s="9" customFormat="1" ht="15.75">
      <c r="A13" s="20" t="s">
        <v>139</v>
      </c>
      <c r="B13" s="282"/>
    </row>
    <row r="14" spans="1:2" s="9" customFormat="1" ht="18.75">
      <c r="A14" s="20" t="s">
        <v>140</v>
      </c>
      <c r="B14" s="334">
        <v>10023778.18</v>
      </c>
    </row>
    <row r="15" spans="1:2" s="9" customFormat="1" ht="15.75">
      <c r="A15" s="20" t="s">
        <v>326</v>
      </c>
      <c r="B15" s="282"/>
    </row>
    <row r="16" spans="1:2" ht="15.75">
      <c r="A16" s="53" t="s">
        <v>137</v>
      </c>
      <c r="B16" s="283">
        <f>+B11+B12+B13+B14+B15</f>
        <v>10023778.18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B15" sqref="A1:B15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3" t="s">
        <v>573</v>
      </c>
      <c r="B1" s="363"/>
    </row>
    <row r="2" spans="1:3" ht="18.75">
      <c r="A2" s="371" t="s">
        <v>643</v>
      </c>
      <c r="B2" s="371"/>
    </row>
    <row r="3" spans="1:3" ht="18.75">
      <c r="A3" s="372" t="s">
        <v>670</v>
      </c>
      <c r="B3" s="372"/>
    </row>
    <row r="4" spans="1:3" ht="18.75">
      <c r="A4" s="371" t="s">
        <v>0</v>
      </c>
      <c r="B4" s="371"/>
    </row>
    <row r="5" spans="1:3" ht="15.75">
      <c r="A5" s="26"/>
    </row>
    <row r="7" spans="1:3" ht="15" customHeight="1">
      <c r="A7" s="182" t="s">
        <v>141</v>
      </c>
      <c r="B7" s="118" t="s">
        <v>405</v>
      </c>
    </row>
    <row r="8" spans="1:3" ht="15.75">
      <c r="A8" s="36" t="s">
        <v>327</v>
      </c>
      <c r="B8" s="354">
        <v>1257658.43</v>
      </c>
    </row>
    <row r="9" spans="1:3" ht="15.75">
      <c r="A9" s="113" t="s">
        <v>640</v>
      </c>
      <c r="B9" s="354">
        <v>2643312.23</v>
      </c>
    </row>
    <row r="10" spans="1:3" ht="15.75">
      <c r="A10" s="113" t="s">
        <v>663</v>
      </c>
      <c r="B10" s="293">
        <v>15831501.25</v>
      </c>
    </row>
    <row r="11" spans="1:3" ht="15.75">
      <c r="A11" s="113" t="s">
        <v>662</v>
      </c>
      <c r="B11" s="355">
        <v>340677.64</v>
      </c>
    </row>
    <row r="12" spans="1:3">
      <c r="A12" s="24" t="s">
        <v>142</v>
      </c>
      <c r="B12" s="356">
        <f>SUM(B8:B11)</f>
        <v>20073149.550000001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A3" sqref="A3:H3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3" t="s">
        <v>573</v>
      </c>
      <c r="B1" s="363"/>
      <c r="C1" s="363"/>
      <c r="D1" s="363"/>
      <c r="E1" s="363"/>
      <c r="F1" s="363"/>
      <c r="G1" s="363"/>
      <c r="H1" s="363"/>
    </row>
    <row r="2" spans="1:9" ht="15.75">
      <c r="A2" s="366" t="s">
        <v>542</v>
      </c>
      <c r="B2" s="366"/>
      <c r="C2" s="366"/>
      <c r="D2" s="366"/>
      <c r="E2" s="366"/>
      <c r="F2" s="366"/>
      <c r="G2" s="366"/>
      <c r="H2" s="366"/>
    </row>
    <row r="3" spans="1:9" ht="15.75">
      <c r="A3" s="366" t="s">
        <v>675</v>
      </c>
      <c r="B3" s="366"/>
      <c r="C3" s="366"/>
      <c r="D3" s="366"/>
      <c r="E3" s="366"/>
      <c r="F3" s="366"/>
      <c r="G3" s="366"/>
      <c r="H3" s="366"/>
    </row>
    <row r="4" spans="1:9" ht="15.75">
      <c r="A4" s="366" t="s">
        <v>16</v>
      </c>
      <c r="B4" s="366"/>
      <c r="C4" s="366"/>
      <c r="D4" s="366"/>
      <c r="E4" s="366"/>
      <c r="F4" s="366"/>
      <c r="G4" s="366"/>
      <c r="H4" s="366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543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544</v>
      </c>
      <c r="B7" s="173"/>
      <c r="C7" s="173"/>
      <c r="D7" s="173"/>
      <c r="E7" s="173"/>
      <c r="F7" s="173"/>
      <c r="G7" s="173"/>
      <c r="H7" s="173"/>
    </row>
    <row r="8" spans="1:9">
      <c r="A8" s="382" t="s">
        <v>545</v>
      </c>
      <c r="B8" s="384" t="s">
        <v>546</v>
      </c>
      <c r="C8" s="185" t="s">
        <v>547</v>
      </c>
      <c r="D8" s="186" t="s">
        <v>548</v>
      </c>
      <c r="E8" s="185" t="s">
        <v>549</v>
      </c>
      <c r="F8" s="185" t="s">
        <v>550</v>
      </c>
      <c r="G8" s="186" t="s">
        <v>551</v>
      </c>
      <c r="H8" s="382" t="s">
        <v>108</v>
      </c>
    </row>
    <row r="9" spans="1:9">
      <c r="A9" s="383"/>
      <c r="B9" s="385"/>
      <c r="C9" s="187" t="s">
        <v>552</v>
      </c>
      <c r="D9" s="188" t="s">
        <v>553</v>
      </c>
      <c r="E9" s="187" t="s">
        <v>554</v>
      </c>
      <c r="F9" s="187" t="s">
        <v>555</v>
      </c>
      <c r="G9" s="188" t="s">
        <v>556</v>
      </c>
      <c r="H9" s="383"/>
    </row>
    <row r="10" spans="1:9">
      <c r="A10" s="175" t="s">
        <v>557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558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559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560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561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99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562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563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564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565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560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562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566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Patrimonio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2026-04-24T15:03:01Z</cp:lastPrinted>
  <dcterms:created xsi:type="dcterms:W3CDTF">2018-05-02T13:48:18Z</dcterms:created>
  <dcterms:modified xsi:type="dcterms:W3CDTF">2026-04-24T16:23:56Z</dcterms:modified>
</cp:coreProperties>
</file>