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 activeTab="1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81029"/>
</workbook>
</file>

<file path=xl/calcChain.xml><?xml version="1.0" encoding="utf-8"?>
<calcChain xmlns="http://schemas.openxmlformats.org/spreadsheetml/2006/main">
  <c r="B10" i="16" l="1"/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<sst xmlns="http://schemas.openxmlformats.org/spreadsheetml/2006/main" count="1018" uniqueCount="685">
  <si>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</si>
  <si>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</si>
  <si>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</si>
  <si>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</si>
  <si>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</si>
  <si>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</si>
  <si>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</si>
  <si>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</si>
  <si>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</si>
  <si>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</si>
  <si>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</si>
  <si>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</si>
  <si>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</si>
  <si>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</si>
  <si>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</si>
  <si>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</si>
  <si>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</si>
  <si>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</si>
  <si>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</si>
  <si>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</si>
  <si>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</si>
  <si>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</si>
  <si>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</si>
  <si>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</si>
  <si>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</si>
  <si>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</si>
  <si>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</si>
  <si>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</si>
  <si>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</si>
  <si>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</si>
  <si>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</si>
  <si>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</si>
  <si>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</si>
  <si>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</si>
  <si>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</si>
  <si>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</si>
  <si>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</si>
  <si>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</si>
  <si>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</si>
  <si>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</si>
  <si>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</si>
  <si>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</si>
  <si>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</si>
  <si>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</si>
  <si>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</si>
  <si>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</si>
  <si>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</si>
  <si>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</si>
  <si>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</si>
  <si>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</si>
  <si>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</si>
  <si>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</si>
  <si>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</si>
  <si>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</si>
  <si>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</si>
  <si>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</si>
  <si>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</si>
  <si>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</si>
  <si>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</si>
  <si>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</si>
  <si>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</si>
  <si>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</si>
  <si>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</si>
  <si>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</si>
  <si>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</si>
  <si>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</si>
  <si>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</si>
  <si>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</si>
  <si>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</si>
  <si>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</si>
  <si>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</si>
  <si>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</si>
  <si>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</si>
  <si>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</si>
  <si>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</si>
  <si>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</si>
  <si>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</si>
  <si>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</si>
  <si>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</si>
  <si>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</si>
  <si>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</si>
  <si>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</si>
  <si>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</si>
  <si>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</si>
  <si>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</si>
  <si>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</si>
  <si>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</si>
  <si>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</si>
  <si>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</si>
  <si>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</si>
  <si>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</si>
  <si>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</si>
  <si>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</si>
  <si>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</si>
  <si>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</si>
  <si>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</si>
  <si>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</si>
  <si>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</si>
  <si>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</si>
  <si>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</si>
  <si>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</si>
  <si>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</si>
  <si>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</si>
  <si>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</si>
  <si>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</si>
  <si>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</si>
  <si>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</si>
  <si>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</si>
  <si>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</si>
  <si>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</si>
  <si>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</si>
  <si>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</si>
  <si>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</si>
  <si>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</si>
  <si>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</si>
  <si>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</si>
  <si>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</si>
  <si>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</si>
  <si>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</si>
  <si>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</si>
  <si>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</si>
  <si>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</si>
  <si>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</si>
  <si>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</si>
  <si>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</si>
  <si>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</si>
  <si>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</si>
  <si>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</si>
  <si>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</si>
  <si>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</si>
  <si>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</si>
  <si>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</si>
  <si>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</si>
  <si>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</si>
  <si>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</si>
  <si>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</si>
  <si>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</si>
  <si>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</si>
  <si>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</si>
  <si>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</si>
  <si>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</si>
  <si>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</si>
  <si>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</si>
  <si>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</si>
  <si>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</si>
  <si>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</si>
  <si>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</si>
  <si>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</si>
  <si>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</si>
  <si>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</si>
  <si>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</si>
  <si>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</si>
  <si>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</si>
  <si>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</si>
  <si>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</si>
  <si>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</si>
  <si>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</si>
  <si>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</si>
  <si>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</si>
  <si>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</si>
  <si>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</si>
  <si>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</si>
  <si>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</si>
  <si>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</si>
  <si>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</si>
  <si>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</si>
  <si>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</si>
  <si>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</si>
  <si>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</si>
  <si>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</si>
  <si>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</si>
  <si>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</si>
  <si>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</si>
  <si>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</si>
  <si>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</si>
  <si>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</si>
  <si>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</si>
  <si>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</si>
  <si>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</si>
  <si>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</si>
  <si>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</si>
  <si>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</si>
  <si>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</si>
  <si>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</si>
  <si>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</si>
  <si>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</si>
  <si>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</si>
  <si>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</si>
  <si>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</si>
  <si>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</si>
  <si>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</si>
  <si>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</si>
  <si>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</si>
  <si>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</si>
  <si>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</si>
  <si>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</si>
  <si>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</si>
  <si>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</si>
  <si>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</si>
  <si>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</si>
  <si>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</si>
  <si>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</si>
  <si>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</si>
  <si>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</si>
  <si>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</si>
  <si>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</si>
  <si>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</si>
  <si>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</si>
  <si>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</si>
  <si>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</si>
  <si>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</si>
  <si>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</si>
  <si>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</si>
  <si>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</si>
  <si>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</si>
  <si>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</si>
  <si>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</si>
  <si>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</si>
  <si>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</si>
  <si>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</si>
  <si>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</si>
  <si>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</si>
  <si>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</si>
  <si>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</si>
  <si>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</si>
  <si>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</si>
  <si>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</si>
  <si>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</si>
  <si>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</si>
  <si>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</si>
  <si>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</si>
  <si>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</si>
  <si>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</si>
  <si>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</si>
  <si>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</si>
  <si>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</si>
  <si>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</si>
  <si>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</si>
  <si>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</si>
  <si>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</si>
  <si>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</si>
  <si>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</si>
  <si>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</si>
  <si>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</si>
  <si>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</si>
  <si>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</si>
  <si>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</si>
  <si>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</si>
  <si>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</si>
  <si>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</si>
  <si>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</si>
  <si>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</si>
  <si>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</si>
  <si>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</si>
  <si>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</si>
  <si>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</si>
  <si>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</si>
  <si>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</si>
  <si>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</si>
  <si>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</si>
  <si>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</si>
  <si>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</si>
  <si>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</si>
  <si>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</si>
  <si>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</si>
  <si>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</si>
  <si>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</si>
  <si>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</si>
  <si>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</si>
  <si>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</si>
  <si>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</si>
  <si>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</si>
  <si>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</si>
  <si>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</si>
  <si>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</si>
  <si>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</si>
  <si>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</si>
  <si>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</si>
  <si>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</si>
  <si>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</si>
  <si>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</si>
  <si>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</si>
  <si>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</si>
  <si>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</si>
  <si>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</si>
  <si>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</si>
  <si>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</si>
  <si>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</si>
  <si>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</si>
  <si>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</si>
  <si>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</si>
  <si>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</si>
  <si>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</si>
  <si>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</si>
  <si>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</si>
  <si>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</si>
  <si>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</si>
  <si>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</si>
  <si>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</si>
  <si>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</si>
  <si>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</si>
  <si>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</si>
  <si>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</si>
  <si>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</si>
  <si>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</si>
  <si>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</si>
  <si>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</si>
  <si>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</si>
  <si>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</si>
  <si>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</si>
  <si>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</si>
  <si>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</si>
  <si>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</si>
  <si>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</si>
  <si>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</si>
  <si>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</si>
  <si>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</si>
  <si>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</si>
  <si>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</si>
  <si>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</si>
  <si>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</si>
  <si>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</si>
  <si>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</si>
  <si>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</si>
  <si>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</si>
  <si>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</si>
  <si>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</si>
  <si>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</si>
  <si>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</si>
  <si>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</si>
  <si>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</si>
  <si>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</si>
  <si>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</si>
  <si>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</si>
  <si>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</si>
  <si>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</si>
  <si>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</si>
  <si>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</si>
  <si>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</si>
  <si>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</si>
  <si>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</si>
  <si>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</si>
  <si>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</si>
  <si>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</si>
  <si>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</si>
  <si>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</si>
  <si>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</si>
  <si>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</si>
  <si>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</si>
  <si>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</si>
  <si>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</si>
  <si>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</si>
  <si>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</si>
  <si>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</si>
  <si>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</si>
  <si>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</si>
  <si>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</si>
  <si>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</si>
  <si>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</si>
  <si>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</si>
  <si>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</si>
  <si>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</si>
  <si>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</si>
  <si>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</si>
  <si>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</si>
  <si>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</si>
  <si>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</si>
  <si>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</si>
  <si>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</si>
  <si>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</si>
  <si>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</si>
  <si>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</si>
  <si>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</si>
  <si>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</si>
  <si>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</si>
  <si>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</si>
  <si>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</si>
  <si>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</si>
  <si>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</si>
  <si>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</si>
  <si>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</si>
  <si>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</si>
  <si>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</si>
  <si>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</si>
  <si>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</si>
  <si>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</si>
  <si>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</si>
  <si>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</si>
  <si>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</si>
  <si>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</si>
  <si>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</si>
  <si>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</si>
  <si>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</si>
  <si>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</si>
  <si>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</si>
  <si>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</si>
  <si>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</si>
  <si>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</si>
  <si>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</si>
  <si>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</si>
  <si>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</si>
  <si>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</si>
  <si>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</si>
  <si>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</si>
  <si>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</si>
  <si>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</si>
  <si>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</si>
  <si>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</si>
  <si>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</si>
  <si>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</si>
  <si>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</si>
  <si>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</si>
  <si>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</si>
  <si>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</si>
  <si>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</si>
  <si>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</si>
  <si>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</si>
  <si>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</si>
  <si>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</si>
  <si>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</si>
  <si>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</si>
  <si>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</si>
  <si>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</si>
  <si>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</si>
  <si>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</si>
  <si>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</si>
  <si>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</si>
  <si>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</si>
  <si>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</si>
  <si>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</si>
  <si>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</si>
  <si>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</si>
  <si>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</si>
  <si>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</si>
  <si>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</si>
  <si>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</si>
  <si>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</si>
  <si>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</si>
  <si>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</si>
  <si>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</si>
  <si>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</si>
  <si>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</si>
  <si>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</si>
  <si>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</si>
  <si>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</si>
  <si>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</si>
  <si>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</si>
  <si>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</si>
  <si>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</si>
  <si>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</si>
  <si>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</si>
  <si>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</si>
  <si>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</si>
  <si>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</si>
  <si>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</si>
  <si>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</si>
  <si>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</si>
  <si>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</si>
  <si>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</si>
  <si>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</si>
  <si>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</si>
  <si>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</si>
  <si>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</si>
  <si>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</si>
  <si>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</si>
  <si>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</si>
  <si>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</si>
  <si>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</si>
  <si>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</si>
  <si>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</si>
  <si>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</si>
  <si>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</si>
  <si>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</si>
  <si>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</si>
  <si>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</si>
  <si>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</si>
  <si>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</si>
  <si>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</si>
  <si>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</si>
  <si>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</si>
  <si>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</si>
  <si>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</si>
  <si>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</si>
  <si>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</si>
  <si>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</si>
  <si>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</si>
  <si>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</si>
  <si>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</si>
  <si>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</si>
  <si>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</si>
  <si>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</si>
  <si>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</si>
  <si>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</si>
  <si>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</si>
  <si>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</si>
  <si>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</si>
  <si>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</si>
  <si>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</si>
  <si>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</si>
  <si>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</si>
  <si>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</si>
  <si>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</si>
  <si>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</si>
  <si>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</si>
  <si>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</si>
  <si>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</si>
  <si>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</si>
  <si>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</si>
  <si>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</si>
  <si>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</si>
  <si>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</si>
  <si>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</si>
  <si>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</si>
  <si>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</si>
  <si>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</si>
  <si>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</si>
  <si>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</si>
  <si>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</si>
  <si>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</si>
  <si>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</si>
  <si>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</si>
  <si>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</si>
  <si>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</si>
  <si>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</si>
  <si>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</si>
  <si>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</si>
  <si>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</si>
  <si>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</si>
  <si>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</si>
  <si>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</si>
  <si>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</si>
  <si>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</si>
  <si>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</si>
  <si>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</si>
  <si>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</si>
  <si>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</si>
  <si>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</si>
  <si>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</si>
  <si>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</si>
  <si>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</si>
  <si>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</si>
  <si>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</si>
  <si>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</si>
  <si>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</si>
  <si>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</si>
  <si>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</si>
  <si>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</si>
  <si>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</si>
  <si>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</si>
  <si>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</si>
  <si>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</si>
  <si>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</si>
  <si>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</si>
  <si>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</si>
  <si>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</si>
  <si>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</si>
  <si>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</si>
  <si>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</si>
  <si>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</si>
  <si>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</si>
  <si>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</si>
  <si>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</si>
  <si>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</si>
  <si>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</si>
  <si>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</si>
  <si>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</si>
  <si>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</si>
  <si>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</si>
  <si>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</si>
  <si>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</si>
  <si>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</si>
  <si>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</si>
  <si>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</si>
  <si>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</si>
  <si>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</si>
  <si>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</si>
  <si>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</si>
  <si>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</si>
  <si>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</si>
  <si>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</si>
  <si>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</si>
  <si>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</si>
  <si>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</si>
  <si>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</si>
  <si>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</si>
  <si>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</si>
  <si>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</si>
  <si>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</si>
  <si>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</si>
  <si>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</si>
  <si>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</si>
  <si>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</si>
  <si>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</si>
  <si>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</si>
  <si>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</si>
  <si>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</si>
  <si>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</si>
  <si>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</si>
  <si>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</si>
  <si>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</si>
  <si>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</si>
  <si>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</si>
  <si>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</si>
  <si>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</si>
  <si>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</si>
  <si>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</si>
  <si>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</si>
  <si>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</si>
  <si>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</si>
  <si>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</si>
  <si>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</si>
  <si>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</si>
  <si>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</si>
  <si>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</si>
  <si>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</si>
  <si>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</si>
  <si>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</si>
  <si>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</si>
  <si>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</si>
  <si>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</si>
  <si>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</si>
  <si>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</si>
  <si>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</si>
  <si>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</si>
  <si>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</si>
  <si>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</si>
  <si>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</si>
  <si>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</si>
  <si>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</si>
  <si>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</si>
  <si>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</si>
  <si>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</si>
  <si>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</si>
  <si>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</si>
  <si>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</si>
  <si>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</si>
  <si>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</si>
  <si>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</si>
  <si>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</si>
  <si>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</si>
  <si>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</si>
  <si>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</si>
  <si>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</si>
  <si>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</si>
  <si>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</si>
  <si>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</si>
  <si>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</si>
  <si>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Inventariomedicamentos y utiles menores medicos.</t>
  </si>
  <si>
    <t>nota 9: Inventario</t>
  </si>
  <si>
    <t>Servicio Informatica</t>
  </si>
  <si>
    <t xml:space="preserve">                         Jose Santos Silverio</t>
  </si>
  <si>
    <t xml:space="preserve">                                         Contadora 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</si>
  <si>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</si>
  <si>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</si>
  <si>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</si>
  <si>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</si>
  <si>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                 Licda. Maria Y. Jimenez A.</t>
  </si>
  <si>
    <t xml:space="preserve">                    Licda. Maria Y. Jimenez A.                                                                                               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</si>
  <si>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</si>
  <si>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</si>
  <si>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</si>
  <si>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</si>
  <si>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</si>
  <si>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</si>
  <si>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</si>
  <si>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</si>
  <si>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</si>
  <si>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Lic.Darwin J. Manzueta</t>
  </si>
  <si>
    <t>Del ejercicio terminado al 31 de octubre 2024</t>
  </si>
  <si>
    <t>Del ejercicio terminado Al 31 de octubre de 2024</t>
  </si>
  <si>
    <t>Del ejercicio terminado al 30 de NOVIEMBRE  2024</t>
  </si>
  <si>
    <t>Del ejercicio terminado al 30  NOVIEMBRE 2024</t>
  </si>
  <si>
    <t>Del ejercicio terminado al 31 de enero  2025</t>
  </si>
  <si>
    <t>Ingresos(Nota 17)</t>
  </si>
  <si>
    <t>Prestaciones Laborales</t>
  </si>
  <si>
    <t xml:space="preserve">Sueldos al personal contratado </t>
  </si>
  <si>
    <t>Al 31  de julio   de 2025</t>
  </si>
  <si>
    <t>Al 31 de julio  de 2025</t>
  </si>
  <si>
    <t xml:space="preserve">             Del ejercicio terminado Al 31 de julio  de 2025</t>
  </si>
  <si>
    <t>Del ejercicio terminado Al 31 julio    de 2025</t>
  </si>
  <si>
    <t>Del ejercicio terminado Al 31 julio  2025</t>
  </si>
  <si>
    <t>Del ejercicio terminado Al 31 julio    2025</t>
  </si>
  <si>
    <t>Del ejercicio terminado Al 31 de julio  2025</t>
  </si>
  <si>
    <t>Del ejercicio terminado Al 31 de julio   2025</t>
  </si>
  <si>
    <t>Del ejercicio terminado Al  31 de  julio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</si>
</sst>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opLeftCell="B1" zoomScaleNormal="100" workbookViewId="0">
      <selection activeCell="C25" sqref="C25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592</v>
      </c>
      <c r="C1" s="363"/>
      <c r="D1" s="363"/>
      <c r="E1" s="130"/>
    </row>
    <row r="2" spans="1:8" ht="15.75">
      <c r="A2" s="129"/>
      <c r="B2" s="363" t="s">
        <v>575</v>
      </c>
      <c r="C2" s="363"/>
      <c r="D2" s="363"/>
      <c r="E2" s="130"/>
    </row>
    <row r="3" spans="1:8" ht="15.75">
      <c r="A3" s="129"/>
      <c r="B3" s="363" t="s">
        <v>676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483</v>
      </c>
      <c r="B5" s="138" t="s">
        <v>484</v>
      </c>
      <c r="C5" s="139" t="s">
        <v>485</v>
      </c>
      <c r="D5" s="300" t="s">
        <v>486</v>
      </c>
      <c r="E5" s="131"/>
    </row>
    <row r="6" spans="1:8" ht="15.75">
      <c r="A6" s="132" t="s">
        <v>50</v>
      </c>
      <c r="B6" s="140" t="s">
        <v>487</v>
      </c>
      <c r="C6" s="295">
        <f>Efectivo!C36</f>
        <v>2592424.0699999998</v>
      </c>
      <c r="D6" s="301"/>
      <c r="E6" s="126"/>
    </row>
    <row r="7" spans="1:8" ht="15.75">
      <c r="A7" s="132" t="s">
        <v>53</v>
      </c>
      <c r="B7" s="140" t="s">
        <v>591</v>
      </c>
      <c r="C7" s="295">
        <f>'Cuenta por Cobrar'!B16</f>
        <v>7987468.46</v>
      </c>
      <c r="D7" s="301"/>
      <c r="E7" s="126"/>
      <c r="F7" s="127"/>
      <c r="G7" s="127"/>
    </row>
    <row r="8" spans="1:8" ht="15.75">
      <c r="A8" s="132" t="s">
        <v>54</v>
      </c>
      <c r="B8" s="140" t="s">
        <v>324</v>
      </c>
      <c r="C8" s="295">
        <f>Inventario!B12</f>
        <v>12324339.030000001</v>
      </c>
      <c r="D8" s="301"/>
      <c r="E8" s="126"/>
      <c r="F8" s="127"/>
      <c r="G8" s="127"/>
    </row>
    <row r="9" spans="1:8" ht="15.75" hidden="1">
      <c r="A9" s="132" t="s">
        <v>55</v>
      </c>
      <c r="B9" s="140" t="s">
        <v>488</v>
      </c>
      <c r="C9" s="296"/>
      <c r="D9" s="301"/>
      <c r="E9" s="126"/>
      <c r="F9" s="127"/>
      <c r="G9" s="127"/>
    </row>
    <row r="10" spans="1:8" ht="15.75">
      <c r="A10" s="132" t="s">
        <v>61</v>
      </c>
      <c r="B10" s="140" t="s">
        <v>489</v>
      </c>
      <c r="C10" s="296"/>
      <c r="D10" s="301"/>
      <c r="E10" s="126"/>
      <c r="F10" s="127"/>
      <c r="G10" s="127"/>
      <c r="H10" s="72"/>
    </row>
    <row r="11" spans="1:8" ht="15.75">
      <c r="A11" s="132" t="s">
        <v>61</v>
      </c>
      <c r="B11" s="140" t="s">
        <v>490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483</v>
      </c>
      <c r="B13" s="141" t="s">
        <v>491</v>
      </c>
      <c r="C13" s="298"/>
      <c r="D13" s="301"/>
      <c r="E13" s="126"/>
      <c r="F13" s="127"/>
      <c r="G13" s="127"/>
    </row>
    <row r="14" spans="1:8" ht="15.75">
      <c r="A14" s="132" t="s">
        <v>65</v>
      </c>
      <c r="B14" s="142" t="s">
        <v>643</v>
      </c>
      <c r="C14" s="296"/>
      <c r="D14" s="301"/>
      <c r="E14" s="126"/>
      <c r="F14" s="127"/>
      <c r="G14" s="127"/>
    </row>
    <row r="15" spans="1:8" ht="15.75">
      <c r="A15" s="132" t="s">
        <v>68</v>
      </c>
      <c r="B15" s="140" t="s">
        <v>492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521</v>
      </c>
      <c r="C16" s="297"/>
      <c r="D16" s="301"/>
      <c r="E16" s="126"/>
      <c r="F16" s="127"/>
      <c r="G16" s="127"/>
    </row>
    <row r="17" spans="1:8" ht="15.75">
      <c r="A17" s="132"/>
      <c r="B17" s="142" t="s">
        <v>520</v>
      </c>
      <c r="C17" s="297"/>
      <c r="D17" s="343">
        <f>'CXP Corto plazo'!B10</f>
        <v>70087538.909999996</v>
      </c>
      <c r="E17" s="126"/>
      <c r="F17" s="127"/>
      <c r="G17" s="127"/>
    </row>
    <row r="18" spans="1:8" ht="15.75">
      <c r="A18" s="132"/>
      <c r="B18" s="142" t="s">
        <v>674</v>
      </c>
      <c r="C18" s="344"/>
      <c r="D18" s="345"/>
      <c r="E18" s="126"/>
      <c r="F18" s="127"/>
      <c r="G18" s="127"/>
      <c r="H18" s="338"/>
    </row>
    <row r="19" spans="1:8" ht="15" customHeight="1">
      <c r="A19" s="132"/>
      <c r="B19" s="142" t="s">
        <v>338</v>
      </c>
      <c r="C19" s="321"/>
      <c r="D19" s="345">
        <f>'ESF SNS'!F60</f>
        <v>-46839164.32</v>
      </c>
      <c r="E19" s="126"/>
      <c r="F19" s="127"/>
      <c r="G19" s="127"/>
      <c r="H19" s="338"/>
    </row>
    <row r="20" spans="1:8" ht="15.75">
      <c r="A20" s="132" t="s">
        <v>82</v>
      </c>
      <c r="B20" s="140" t="s">
        <v>493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81</v>
      </c>
      <c r="B21" s="140" t="s">
        <v>401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494</v>
      </c>
      <c r="C22" s="296"/>
      <c r="D22" s="345"/>
      <c r="E22" s="126"/>
      <c r="F22" s="127"/>
      <c r="G22" s="127"/>
      <c r="H22" s="338"/>
    </row>
    <row r="23" spans="1:8" ht="15.75">
      <c r="A23" s="132" t="s">
        <v>86</v>
      </c>
      <c r="B23" s="140" t="s">
        <v>323</v>
      </c>
      <c r="C23" s="237"/>
      <c r="D23" s="346">
        <f>Ingresos!B26</f>
        <v>13790359.210000001</v>
      </c>
      <c r="E23" s="126"/>
      <c r="F23" s="127"/>
      <c r="G23" s="127"/>
      <c r="H23" s="338"/>
    </row>
    <row r="24" spans="1:8" ht="15.75">
      <c r="A24" s="132" t="s">
        <v>88</v>
      </c>
      <c r="B24" s="257" t="s">
        <v>154</v>
      </c>
      <c r="C24" s="237">
        <v>1146238.1399999999</v>
      </c>
      <c r="D24" s="301"/>
      <c r="E24" s="126"/>
      <c r="F24" s="127"/>
      <c r="G24" s="127"/>
      <c r="H24" s="338"/>
    </row>
    <row r="25" spans="1:8" ht="15.75">
      <c r="A25" s="132" t="s">
        <v>88</v>
      </c>
      <c r="B25" s="257" t="s">
        <v>675</v>
      </c>
      <c r="C25" s="237"/>
      <c r="D25" s="301"/>
      <c r="E25" s="126"/>
      <c r="F25" s="127"/>
      <c r="G25" s="127"/>
      <c r="H25" s="338"/>
    </row>
    <row r="26" spans="1:8" ht="15.75">
      <c r="A26" s="132" t="s">
        <v>88</v>
      </c>
      <c r="B26" s="19" t="s">
        <v>156</v>
      </c>
      <c r="C26" s="237"/>
      <c r="D26" s="301"/>
      <c r="E26" s="126"/>
      <c r="F26" s="127"/>
      <c r="G26" s="127"/>
      <c r="H26" s="338"/>
    </row>
    <row r="27" spans="1:8" ht="15.75">
      <c r="A27" s="132" t="s">
        <v>88</v>
      </c>
      <c r="B27" s="19" t="s">
        <v>157</v>
      </c>
      <c r="C27" s="237"/>
      <c r="D27" s="301"/>
      <c r="E27" s="126"/>
      <c r="F27" s="127"/>
      <c r="G27" s="127"/>
      <c r="H27" s="338"/>
    </row>
    <row r="28" spans="1:8" ht="15.75">
      <c r="A28" s="132" t="s">
        <v>88</v>
      </c>
      <c r="B28" s="257" t="s">
        <v>158</v>
      </c>
      <c r="C28" s="237"/>
      <c r="D28" s="301"/>
      <c r="E28" s="126"/>
      <c r="F28" s="127"/>
      <c r="G28" s="127"/>
      <c r="H28" s="338"/>
    </row>
    <row r="29" spans="1:8" ht="15.75">
      <c r="A29" s="132" t="s">
        <v>88</v>
      </c>
      <c r="B29" s="257" t="s">
        <v>160</v>
      </c>
      <c r="C29" s="237"/>
      <c r="D29" s="301"/>
      <c r="E29" s="126"/>
      <c r="F29" s="127"/>
      <c r="G29" s="127"/>
      <c r="H29" s="338"/>
    </row>
    <row r="30" spans="1:8" ht="15.75">
      <c r="A30" s="132" t="s">
        <v>88</v>
      </c>
      <c r="B30" s="257" t="s">
        <v>161</v>
      </c>
      <c r="C30" s="237"/>
      <c r="D30" s="301"/>
      <c r="E30" s="126"/>
      <c r="F30" s="127"/>
      <c r="G30" s="127"/>
      <c r="H30" s="338"/>
    </row>
    <row r="31" spans="1:8" ht="15.75" hidden="1">
      <c r="A31" s="129"/>
      <c r="B31" s="39" t="s">
        <v>495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162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168</v>
      </c>
      <c r="C33" s="237"/>
      <c r="D33" s="302"/>
      <c r="E33" s="243"/>
      <c r="F33" s="127"/>
      <c r="G33" s="127"/>
      <c r="H33" s="338"/>
    </row>
    <row r="34" spans="1:8" ht="15.75">
      <c r="A34" s="129"/>
      <c r="B34" s="19" t="s">
        <v>626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88</v>
      </c>
      <c r="B35" s="257" t="s">
        <v>164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165</v>
      </c>
      <c r="C36" s="237">
        <v>246532.12</v>
      </c>
      <c r="D36" s="301"/>
      <c r="E36" s="126"/>
      <c r="F36" s="127"/>
      <c r="G36" s="127"/>
      <c r="H36" s="339"/>
    </row>
    <row r="37" spans="1:8" ht="15.75">
      <c r="A37" s="132"/>
      <c r="B37" s="257" t="s">
        <v>166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167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88</v>
      </c>
      <c r="B39" s="257" t="s">
        <v>170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88</v>
      </c>
      <c r="B40" s="257" t="s">
        <v>171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172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88</v>
      </c>
      <c r="B42" s="257" t="s">
        <v>173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496</v>
      </c>
      <c r="C43" s="237"/>
      <c r="D43" s="301"/>
      <c r="E43" s="126"/>
      <c r="F43" s="127"/>
      <c r="G43" s="127"/>
      <c r="H43" s="338"/>
    </row>
    <row r="44" spans="1:8" ht="15.75">
      <c r="A44" s="132" t="s">
        <v>88</v>
      </c>
      <c r="B44" s="257" t="s">
        <v>175</v>
      </c>
      <c r="C44" s="237"/>
      <c r="D44" s="301"/>
      <c r="E44" s="126"/>
      <c r="F44" s="127"/>
      <c r="G44" s="127"/>
      <c r="H44" s="338"/>
    </row>
    <row r="45" spans="1:8" ht="15.75">
      <c r="A45" s="132" t="s">
        <v>88</v>
      </c>
      <c r="B45" s="257" t="s">
        <v>176</v>
      </c>
      <c r="C45" s="237"/>
      <c r="D45" s="301"/>
      <c r="E45" s="126"/>
      <c r="F45" s="127"/>
      <c r="G45" s="127"/>
      <c r="H45" s="338"/>
    </row>
    <row r="46" spans="1:8" ht="15.75">
      <c r="A46" s="132" t="s">
        <v>88</v>
      </c>
      <c r="B46" s="257" t="s">
        <v>177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497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498</v>
      </c>
      <c r="C48" s="237"/>
      <c r="D48" s="301"/>
      <c r="E48" s="126"/>
      <c r="F48" s="127"/>
      <c r="G48" s="127"/>
      <c r="H48" s="338"/>
    </row>
    <row r="49" spans="1:8" ht="15.75">
      <c r="A49" s="132" t="s">
        <v>93</v>
      </c>
      <c r="B49" s="257" t="s">
        <v>641</v>
      </c>
      <c r="C49" s="237"/>
      <c r="D49" s="301"/>
      <c r="E49" s="126"/>
      <c r="F49" s="127"/>
      <c r="G49" s="127"/>
      <c r="H49" s="338"/>
    </row>
    <row r="50" spans="1:8" ht="15.75">
      <c r="A50" s="132" t="s">
        <v>93</v>
      </c>
      <c r="B50" s="257" t="s">
        <v>181</v>
      </c>
      <c r="C50" s="237">
        <v>205456.36</v>
      </c>
      <c r="D50" s="301"/>
      <c r="E50" s="126"/>
      <c r="F50" s="127"/>
      <c r="G50" s="127"/>
      <c r="H50" s="338"/>
    </row>
    <row r="51" spans="1:8" ht="15.75" hidden="1">
      <c r="A51" s="132" t="s">
        <v>93</v>
      </c>
      <c r="B51" s="257" t="s">
        <v>182</v>
      </c>
      <c r="C51" s="237"/>
      <c r="D51" s="301"/>
      <c r="E51" s="126"/>
      <c r="F51" s="127"/>
      <c r="G51" s="127"/>
      <c r="H51" s="338"/>
    </row>
    <row r="52" spans="1:8" ht="15.75">
      <c r="A52" s="132" t="s">
        <v>93</v>
      </c>
      <c r="B52" s="257" t="s">
        <v>649</v>
      </c>
      <c r="C52" s="237">
        <v>36384.25</v>
      </c>
      <c r="D52" s="301"/>
      <c r="E52" s="126"/>
      <c r="F52" s="127"/>
      <c r="G52" s="127"/>
      <c r="H52" s="338"/>
    </row>
    <row r="53" spans="1:8" ht="15.75">
      <c r="A53" s="132" t="s">
        <v>93</v>
      </c>
      <c r="B53" s="257" t="s">
        <v>184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185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220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499</v>
      </c>
      <c r="C56" s="237"/>
      <c r="D56" s="301"/>
      <c r="E56" s="126"/>
      <c r="F56" s="127"/>
      <c r="G56" s="127"/>
      <c r="H56" s="338"/>
    </row>
    <row r="57" spans="1:8" ht="15.75">
      <c r="A57" s="132" t="s">
        <v>93</v>
      </c>
      <c r="B57" s="257" t="s">
        <v>187</v>
      </c>
      <c r="C57" s="237"/>
      <c r="D57" s="301"/>
      <c r="E57" s="126"/>
      <c r="F57" s="127"/>
      <c r="G57" s="127"/>
      <c r="H57" s="338"/>
    </row>
    <row r="58" spans="1:8" ht="15.75">
      <c r="A58" s="132" t="s">
        <v>93</v>
      </c>
      <c r="B58" s="257" t="s">
        <v>188</v>
      </c>
      <c r="C58" s="237">
        <v>345128.75</v>
      </c>
      <c r="D58" s="301"/>
      <c r="E58" s="126"/>
      <c r="F58" s="127"/>
      <c r="G58" s="127"/>
      <c r="H58" s="338"/>
    </row>
    <row r="59" spans="1:8" ht="15.75" hidden="1">
      <c r="A59" s="129"/>
      <c r="B59" s="39" t="s">
        <v>500</v>
      </c>
      <c r="C59" s="237"/>
      <c r="D59" s="301"/>
      <c r="E59" s="126"/>
      <c r="F59" s="127"/>
      <c r="G59" s="127"/>
      <c r="H59" s="338"/>
    </row>
    <row r="60" spans="1:8" ht="15.75">
      <c r="A60" s="132" t="s">
        <v>93</v>
      </c>
      <c r="B60" s="257" t="s">
        <v>645</v>
      </c>
      <c r="C60" s="237"/>
      <c r="D60" s="301"/>
      <c r="E60" s="126"/>
      <c r="F60" s="127"/>
      <c r="G60" s="127"/>
      <c r="H60" s="338"/>
    </row>
    <row r="61" spans="1:8" ht="15.75" hidden="1">
      <c r="A61" s="132" t="s">
        <v>93</v>
      </c>
      <c r="B61" s="257" t="s">
        <v>191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501</v>
      </c>
      <c r="C62" s="237"/>
      <c r="D62" s="301"/>
      <c r="E62" s="126"/>
      <c r="F62" s="127"/>
      <c r="G62" s="127"/>
      <c r="H62" s="338"/>
    </row>
    <row r="63" spans="1:8" ht="15.75">
      <c r="A63" s="132" t="s">
        <v>93</v>
      </c>
      <c r="B63" s="257" t="s">
        <v>193</v>
      </c>
      <c r="C63" s="237"/>
      <c r="D63" s="301"/>
      <c r="E63" s="126"/>
      <c r="F63" s="127"/>
      <c r="G63" s="127"/>
      <c r="H63" s="338"/>
    </row>
    <row r="64" spans="1:8" ht="15.75">
      <c r="A64" s="132" t="s">
        <v>93</v>
      </c>
      <c r="B64" s="257" t="s">
        <v>194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195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196</v>
      </c>
      <c r="C66" s="237"/>
      <c r="D66" s="301"/>
      <c r="E66" s="126"/>
      <c r="F66" s="127"/>
      <c r="G66" s="127"/>
      <c r="H66" s="338"/>
    </row>
    <row r="67" spans="1:8" ht="15.75" hidden="1">
      <c r="A67" s="129"/>
      <c r="B67" s="39" t="s">
        <v>502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93</v>
      </c>
      <c r="B68" s="257" t="s">
        <v>198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93</v>
      </c>
      <c r="B69" s="257" t="s">
        <v>199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642</v>
      </c>
      <c r="C70" s="237"/>
      <c r="D70" s="301"/>
      <c r="E70" s="126"/>
      <c r="F70" s="127"/>
      <c r="G70" s="127"/>
      <c r="H70" s="338"/>
    </row>
    <row r="71" spans="1:8" ht="15.75">
      <c r="A71" s="132" t="s">
        <v>93</v>
      </c>
      <c r="B71" s="257" t="s">
        <v>637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570</v>
      </c>
      <c r="C72" s="237">
        <v>59612.47</v>
      </c>
      <c r="D72" s="301"/>
      <c r="E72" s="126"/>
      <c r="F72" s="127"/>
      <c r="G72" s="127"/>
      <c r="H72" s="338"/>
    </row>
    <row r="73" spans="1:8" ht="15.75" hidden="1">
      <c r="A73" s="132"/>
      <c r="B73" s="257" t="s">
        <v>201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597</v>
      </c>
      <c r="C74" s="237">
        <v>65123.89</v>
      </c>
      <c r="D74" s="301"/>
      <c r="E74" s="126"/>
      <c r="F74" s="127"/>
      <c r="G74" s="127"/>
      <c r="H74" s="338"/>
    </row>
    <row r="75" spans="1:8" ht="15.75">
      <c r="A75" s="132"/>
      <c r="B75" s="257" t="s">
        <v>616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603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607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202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503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93</v>
      </c>
      <c r="B80" s="257" t="s">
        <v>204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93</v>
      </c>
      <c r="B81" s="142" t="s">
        <v>504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505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206</v>
      </c>
      <c r="C83" s="237">
        <v>138456.32000000001</v>
      </c>
      <c r="D83" s="302"/>
      <c r="E83" s="243"/>
      <c r="F83" s="127"/>
      <c r="G83" s="127"/>
      <c r="H83" s="338"/>
    </row>
    <row r="84" spans="1:8" ht="15.75">
      <c r="A84" s="129"/>
      <c r="B84" s="59" t="s">
        <v>481</v>
      </c>
      <c r="C84" s="237"/>
      <c r="D84" s="302"/>
      <c r="E84" s="243"/>
      <c r="F84" s="127"/>
      <c r="G84" s="127"/>
      <c r="H84" s="338"/>
    </row>
    <row r="85" spans="1:8" ht="15.75">
      <c r="A85" s="132" t="s">
        <v>93</v>
      </c>
      <c r="B85" s="257" t="s">
        <v>207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473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93</v>
      </c>
      <c r="B87" s="257" t="s">
        <v>208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93</v>
      </c>
      <c r="B88" s="257" t="s">
        <v>209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93</v>
      </c>
      <c r="B89" s="257" t="s">
        <v>210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474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93</v>
      </c>
      <c r="B91" s="257" t="s">
        <v>211</v>
      </c>
      <c r="C91" s="237"/>
      <c r="D91" s="301"/>
      <c r="E91" s="126"/>
      <c r="F91" s="127"/>
      <c r="G91" s="127"/>
      <c r="H91" s="338"/>
    </row>
    <row r="92" spans="1:8" ht="15.75">
      <c r="A92" s="132" t="s">
        <v>93</v>
      </c>
      <c r="B92" s="257" t="s">
        <v>506</v>
      </c>
      <c r="C92" s="237"/>
      <c r="D92" s="301"/>
      <c r="E92" s="126"/>
      <c r="F92" s="127"/>
      <c r="G92" s="127"/>
      <c r="H92" s="338"/>
    </row>
    <row r="93" spans="1:8" ht="15.75" hidden="1">
      <c r="A93" s="132"/>
      <c r="B93" s="257" t="s">
        <v>506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506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506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628</v>
      </c>
      <c r="C96" s="237"/>
      <c r="D96" s="301"/>
      <c r="E96" s="126"/>
      <c r="F96" s="127"/>
      <c r="G96" s="127"/>
      <c r="H96" s="338"/>
    </row>
    <row r="97" spans="1:8" ht="15.75">
      <c r="A97" s="132"/>
      <c r="B97" s="257" t="s">
        <v>608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606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634</v>
      </c>
      <c r="C99" s="237"/>
      <c r="D99" s="301"/>
      <c r="E99" s="126"/>
      <c r="F99" s="127"/>
      <c r="G99" s="127"/>
      <c r="H99" s="338"/>
    </row>
    <row r="100" spans="1:8" ht="15.75">
      <c r="A100" s="132"/>
      <c r="B100" s="59" t="s">
        <v>604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617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611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507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93</v>
      </c>
      <c r="B104" s="257" t="s">
        <v>291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93</v>
      </c>
      <c r="B105" s="257" t="s">
        <v>215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623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93</v>
      </c>
      <c r="B107" s="257" t="s">
        <v>216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93</v>
      </c>
      <c r="B108" s="257" t="s">
        <v>217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93</v>
      </c>
      <c r="B109" s="257" t="s">
        <v>218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93</v>
      </c>
      <c r="B110" s="257" t="s">
        <v>219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218</v>
      </c>
      <c r="C111" s="237">
        <v>369487.13</v>
      </c>
      <c r="D111" s="301"/>
      <c r="E111" s="126"/>
      <c r="F111" s="127"/>
      <c r="G111" s="127"/>
      <c r="H111" s="338"/>
    </row>
    <row r="112" spans="1:8" ht="15.75">
      <c r="A112" s="132"/>
      <c r="B112" s="257" t="s">
        <v>578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475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93</v>
      </c>
      <c r="B114" s="257" t="s">
        <v>221</v>
      </c>
      <c r="C114" s="237"/>
      <c r="D114" s="301"/>
      <c r="E114" s="126"/>
      <c r="F114" s="127"/>
      <c r="G114" s="127"/>
      <c r="H114" s="339"/>
    </row>
    <row r="115" spans="1:8" ht="15.75" hidden="1">
      <c r="A115" s="132"/>
      <c r="B115" s="257" t="s">
        <v>222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93</v>
      </c>
      <c r="B116" s="257" t="s">
        <v>639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605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93</v>
      </c>
      <c r="B118" s="257" t="s">
        <v>224</v>
      </c>
      <c r="C118" s="237"/>
      <c r="D118" s="301"/>
      <c r="E118" s="126"/>
      <c r="F118" s="127"/>
      <c r="G118" s="127"/>
      <c r="H118" s="338"/>
    </row>
    <row r="119" spans="1:8" ht="15.75">
      <c r="A119" s="132" t="s">
        <v>93</v>
      </c>
      <c r="B119" s="257" t="s">
        <v>522</v>
      </c>
      <c r="C119" s="237"/>
      <c r="D119" s="301"/>
      <c r="E119" s="126"/>
      <c r="F119" s="127"/>
      <c r="G119" s="127"/>
      <c r="H119" s="339"/>
    </row>
    <row r="120" spans="1:8" ht="15.75" hidden="1">
      <c r="A120" s="132" t="s">
        <v>93</v>
      </c>
      <c r="B120" s="257" t="s">
        <v>226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93</v>
      </c>
      <c r="B121" s="257" t="s">
        <v>227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508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509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88</v>
      </c>
      <c r="B124" s="255" t="s">
        <v>230</v>
      </c>
      <c r="C124" s="237">
        <v>1564135.21</v>
      </c>
      <c r="D124" s="301"/>
      <c r="E124" s="126"/>
      <c r="F124" s="127"/>
      <c r="G124" s="127"/>
      <c r="H124" s="339"/>
    </row>
    <row r="125" spans="1:8" ht="15.75" hidden="1">
      <c r="A125" s="132" t="s">
        <v>90</v>
      </c>
      <c r="B125" s="255" t="s">
        <v>231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510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90</v>
      </c>
      <c r="B127" s="255" t="s">
        <v>233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589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590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610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90</v>
      </c>
      <c r="B131" s="255" t="s">
        <v>234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88</v>
      </c>
      <c r="B132" s="255" t="s">
        <v>235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511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90</v>
      </c>
      <c r="B134" s="255" t="s">
        <v>646</v>
      </c>
      <c r="C134" s="237"/>
      <c r="D134" s="301"/>
      <c r="E134" s="126"/>
      <c r="F134" s="127"/>
      <c r="G134" s="127"/>
      <c r="H134" s="339"/>
    </row>
    <row r="135" spans="1:8" ht="15.75">
      <c r="A135" s="132" t="s">
        <v>90</v>
      </c>
      <c r="B135" s="255" t="s">
        <v>635</v>
      </c>
      <c r="C135" s="237"/>
      <c r="D135" s="301"/>
      <c r="E135" s="126"/>
      <c r="F135" s="127"/>
      <c r="G135" s="127"/>
      <c r="H135" s="338"/>
    </row>
    <row r="136" spans="1:8" ht="15.75" hidden="1">
      <c r="A136" s="132" t="s">
        <v>90</v>
      </c>
      <c r="B136" s="255" t="s">
        <v>239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88</v>
      </c>
      <c r="B137" s="255" t="s">
        <v>240</v>
      </c>
      <c r="C137" s="237">
        <v>2890126.58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512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90</v>
      </c>
      <c r="B139" s="255" t="s">
        <v>242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90</v>
      </c>
      <c r="B140" s="255" t="s">
        <v>243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90</v>
      </c>
      <c r="B141" s="255" t="s">
        <v>244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90</v>
      </c>
      <c r="B142" s="255" t="s">
        <v>245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90</v>
      </c>
      <c r="B143" s="255" t="s">
        <v>246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513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90</v>
      </c>
      <c r="B145" s="255" t="s">
        <v>248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90</v>
      </c>
      <c r="B146" s="255" t="s">
        <v>249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476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90</v>
      </c>
      <c r="B148" s="255" t="s">
        <v>250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90</v>
      </c>
      <c r="B149" s="255" t="s">
        <v>251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90</v>
      </c>
      <c r="B150" s="255" t="s">
        <v>252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90</v>
      </c>
      <c r="B151" s="255" t="s">
        <v>253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569</v>
      </c>
      <c r="C152" s="295">
        <v>236145.36</v>
      </c>
      <c r="D152" s="301"/>
      <c r="E152" s="126"/>
      <c r="F152" s="127"/>
      <c r="G152" s="127"/>
      <c r="H152" s="339"/>
    </row>
    <row r="153" spans="1:8" ht="15.75">
      <c r="A153" s="132"/>
      <c r="B153" s="59" t="s">
        <v>482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90</v>
      </c>
      <c r="B154" s="255" t="s">
        <v>254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90</v>
      </c>
      <c r="B155" s="255" t="s">
        <v>255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90</v>
      </c>
      <c r="B156" s="255" t="s">
        <v>256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90</v>
      </c>
      <c r="B157" s="255" t="s">
        <v>257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514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259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90</v>
      </c>
      <c r="B160" s="255" t="s">
        <v>260</v>
      </c>
      <c r="C160" s="237">
        <v>156451.35999999999</v>
      </c>
      <c r="D160" s="301"/>
      <c r="E160" s="126"/>
      <c r="F160" s="127"/>
      <c r="G160" s="127"/>
      <c r="H160" s="338"/>
    </row>
    <row r="161" spans="1:8" ht="15.75">
      <c r="A161" s="132"/>
      <c r="B161" s="255" t="s">
        <v>261</v>
      </c>
      <c r="C161" s="237"/>
      <c r="D161" s="301"/>
      <c r="E161" s="126"/>
      <c r="F161" s="127"/>
      <c r="G161" s="127"/>
      <c r="H161" s="339"/>
    </row>
    <row r="162" spans="1:8" ht="15.75">
      <c r="A162" s="132"/>
      <c r="B162" s="255" t="s">
        <v>262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90</v>
      </c>
      <c r="B163" s="255" t="s">
        <v>568</v>
      </c>
      <c r="C163" s="237"/>
      <c r="D163" s="301"/>
      <c r="E163" s="126"/>
      <c r="F163" s="127"/>
      <c r="G163" s="127"/>
      <c r="H163" s="339"/>
    </row>
    <row r="164" spans="1:8" ht="15.75" hidden="1">
      <c r="A164" s="132" t="s">
        <v>90</v>
      </c>
      <c r="B164" s="255" t="s">
        <v>262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90</v>
      </c>
      <c r="B165" s="255" t="s">
        <v>263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90</v>
      </c>
      <c r="B166" s="255" t="s">
        <v>264</v>
      </c>
      <c r="C166" s="237">
        <v>3250489.69</v>
      </c>
      <c r="D166" s="301"/>
      <c r="E166" s="126"/>
      <c r="F166" s="127"/>
      <c r="G166" s="127"/>
      <c r="H166" s="338"/>
    </row>
    <row r="167" spans="1:8" ht="15.75" hidden="1">
      <c r="A167" s="132" t="s">
        <v>90</v>
      </c>
      <c r="B167" s="255" t="s">
        <v>265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90</v>
      </c>
      <c r="B168" s="255" t="s">
        <v>266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515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596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90</v>
      </c>
      <c r="B171" s="255" t="s">
        <v>268</v>
      </c>
      <c r="C171" s="237"/>
      <c r="D171" s="301"/>
      <c r="E171" s="126"/>
      <c r="F171" s="127"/>
      <c r="G171" s="127"/>
      <c r="H171" s="338"/>
    </row>
    <row r="172" spans="1:8" ht="15.75">
      <c r="A172" s="132" t="s">
        <v>90</v>
      </c>
      <c r="B172" s="255" t="s">
        <v>269</v>
      </c>
      <c r="C172" s="237"/>
      <c r="D172" s="301"/>
      <c r="E172" s="126"/>
      <c r="F172" s="127"/>
      <c r="G172" s="127"/>
      <c r="H172" s="338"/>
    </row>
    <row r="173" spans="1:8" ht="15" hidden="1" customHeight="1">
      <c r="A173" s="132" t="s">
        <v>90</v>
      </c>
      <c r="B173" s="255" t="s">
        <v>516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477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90</v>
      </c>
      <c r="B175" s="255" t="s">
        <v>270</v>
      </c>
      <c r="C175" s="237">
        <v>2508913.06</v>
      </c>
      <c r="D175" s="301"/>
      <c r="E175" s="135"/>
      <c r="F175" s="127"/>
      <c r="G175" s="127"/>
      <c r="H175" s="338"/>
    </row>
    <row r="176" spans="1:8" ht="15" customHeight="1">
      <c r="A176" s="132" t="s">
        <v>90</v>
      </c>
      <c r="B176" s="255" t="s">
        <v>272</v>
      </c>
      <c r="C176" s="237">
        <v>894365.23</v>
      </c>
      <c r="D176" s="301"/>
      <c r="E176" s="126"/>
      <c r="F176" s="127"/>
      <c r="G176" s="127"/>
      <c r="H176" s="338"/>
    </row>
    <row r="177" spans="1:8" ht="15" hidden="1" customHeight="1">
      <c r="A177" s="132" t="s">
        <v>90</v>
      </c>
      <c r="B177" s="255" t="s">
        <v>275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90</v>
      </c>
      <c r="B178" s="255" t="s">
        <v>267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88</v>
      </c>
      <c r="B179" s="255" t="s">
        <v>276</v>
      </c>
      <c r="C179" s="237"/>
      <c r="D179" s="301"/>
      <c r="E179" s="126"/>
      <c r="H179" s="338"/>
    </row>
    <row r="180" spans="1:8" ht="19.5" hidden="1" customHeight="1">
      <c r="A180" s="132" t="s">
        <v>90</v>
      </c>
      <c r="B180" s="255" t="s">
        <v>277</v>
      </c>
      <c r="C180" s="237"/>
      <c r="D180" s="301"/>
      <c r="E180" s="126"/>
      <c r="H180" s="338"/>
    </row>
    <row r="181" spans="1:8" ht="15" hidden="1" customHeight="1">
      <c r="A181" s="132" t="s">
        <v>90</v>
      </c>
      <c r="B181" s="255" t="s">
        <v>278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93</v>
      </c>
      <c r="B183" s="255" t="s">
        <v>279</v>
      </c>
      <c r="C183" s="237"/>
      <c r="D183" s="301"/>
      <c r="E183" s="126"/>
      <c r="H183" s="338"/>
    </row>
    <row r="184" spans="1:8" ht="15" hidden="1" customHeight="1">
      <c r="A184" s="129"/>
      <c r="B184" s="255" t="s">
        <v>517</v>
      </c>
      <c r="C184" s="237"/>
      <c r="D184" s="301"/>
      <c r="E184" s="126"/>
      <c r="H184" s="338"/>
    </row>
    <row r="185" spans="1:8" ht="15" hidden="1" customHeight="1">
      <c r="A185" s="132" t="s">
        <v>89</v>
      </c>
      <c r="B185" s="255" t="s">
        <v>281</v>
      </c>
      <c r="C185" s="237"/>
      <c r="D185" s="301"/>
      <c r="E185" s="126"/>
      <c r="H185" s="338"/>
    </row>
    <row r="186" spans="1:8" ht="15" hidden="1" customHeight="1">
      <c r="A186" s="132" t="s">
        <v>88</v>
      </c>
      <c r="B186" s="255" t="s">
        <v>282</v>
      </c>
      <c r="C186" s="237"/>
      <c r="D186" s="301"/>
      <c r="E186" s="126"/>
      <c r="H186" s="338"/>
    </row>
    <row r="187" spans="1:8" ht="15" hidden="1" customHeight="1">
      <c r="A187" s="132" t="s">
        <v>88</v>
      </c>
      <c r="B187" s="255" t="s">
        <v>283</v>
      </c>
      <c r="C187" s="237"/>
      <c r="D187" s="301"/>
      <c r="E187" s="126"/>
      <c r="H187" s="339"/>
    </row>
    <row r="188" spans="1:8" ht="15.75">
      <c r="A188" s="132" t="s">
        <v>89</v>
      </c>
      <c r="B188" s="255" t="s">
        <v>284</v>
      </c>
      <c r="C188" s="237"/>
      <c r="D188" s="301"/>
      <c r="E188" s="126"/>
      <c r="H188" s="340"/>
    </row>
    <row r="189" spans="1:8" ht="15" customHeight="1">
      <c r="A189" s="132" t="s">
        <v>91</v>
      </c>
      <c r="B189" s="255" t="s">
        <v>285</v>
      </c>
      <c r="C189" s="237"/>
      <c r="D189" s="301"/>
      <c r="E189" s="126"/>
      <c r="H189" s="339"/>
    </row>
    <row r="190" spans="1:8" ht="15" customHeight="1">
      <c r="A190" s="132"/>
      <c r="B190" s="255" t="s">
        <v>478</v>
      </c>
      <c r="C190" s="237"/>
      <c r="D190" s="301"/>
      <c r="E190" s="244"/>
      <c r="H190" s="339"/>
    </row>
    <row r="191" spans="1:8" ht="15.75">
      <c r="A191" s="132" t="s">
        <v>89</v>
      </c>
      <c r="B191" s="255" t="s">
        <v>134</v>
      </c>
      <c r="C191" s="237"/>
      <c r="D191" s="301"/>
      <c r="E191" s="126"/>
      <c r="H191" s="339"/>
    </row>
    <row r="192" spans="1:8" ht="15.75">
      <c r="A192" s="132" t="s">
        <v>91</v>
      </c>
      <c r="B192" s="255" t="s">
        <v>287</v>
      </c>
      <c r="C192" s="237"/>
      <c r="D192" s="301"/>
      <c r="E192" s="126"/>
      <c r="H192" s="338"/>
    </row>
    <row r="193" spans="1:8" ht="15.75" hidden="1">
      <c r="A193" s="132" t="s">
        <v>91</v>
      </c>
      <c r="B193" s="256" t="s">
        <v>288</v>
      </c>
      <c r="C193" s="295"/>
      <c r="D193" s="301"/>
      <c r="E193" s="126"/>
      <c r="H193" s="75"/>
    </row>
    <row r="194" spans="1:8" ht="15.75" hidden="1">
      <c r="A194" s="132" t="s">
        <v>93</v>
      </c>
      <c r="B194" s="140" t="s">
        <v>289</v>
      </c>
      <c r="C194" s="299"/>
      <c r="D194" s="301"/>
      <c r="E194" s="126"/>
      <c r="H194" s="75"/>
    </row>
    <row r="195" spans="1:8" ht="15.75" hidden="1">
      <c r="A195" s="132"/>
      <c r="B195" s="256" t="s">
        <v>288</v>
      </c>
      <c r="C195" s="295"/>
      <c r="D195" s="301"/>
      <c r="E195" s="126"/>
      <c r="H195" s="75"/>
    </row>
    <row r="196" spans="1:8" ht="15.75" hidden="1">
      <c r="A196" s="132"/>
      <c r="B196" s="256" t="s">
        <v>479</v>
      </c>
      <c r="C196" s="295"/>
      <c r="D196" s="301"/>
      <c r="E196" s="126"/>
      <c r="H196" s="75"/>
    </row>
    <row r="197" spans="1:8" ht="15.75">
      <c r="A197" s="132"/>
      <c r="B197" s="256" t="s">
        <v>598</v>
      </c>
      <c r="C197" s="295"/>
      <c r="D197" s="301"/>
      <c r="E197" s="126"/>
      <c r="H197" s="341"/>
    </row>
    <row r="198" spans="1:8" ht="15.75">
      <c r="A198" s="132"/>
      <c r="B198" s="257" t="s">
        <v>291</v>
      </c>
      <c r="C198" s="237">
        <v>21456.32</v>
      </c>
      <c r="D198" s="301"/>
      <c r="E198" s="126"/>
      <c r="H198" s="242"/>
    </row>
    <row r="199" spans="1:8" ht="20.25">
      <c r="A199" s="129"/>
      <c r="B199" s="39" t="s">
        <v>480</v>
      </c>
      <c r="C199" s="209">
        <f>SUM(C6:C198)</f>
        <v>37038733.799999997</v>
      </c>
      <c r="D199" s="303">
        <f>SUM(D11:D198)</f>
        <v>37038733.799999997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621</v>
      </c>
      <c r="C201" s="294"/>
      <c r="D201" s="305"/>
      <c r="E201" s="291"/>
    </row>
    <row r="202" spans="1:8">
      <c r="B202" s="174" t="s">
        <v>656</v>
      </c>
      <c r="C202" s="293" t="s">
        <v>666</v>
      </c>
      <c r="D202" s="306"/>
    </row>
    <row r="203" spans="1:8">
      <c r="B203" s="174" t="s">
        <v>651</v>
      </c>
      <c r="C203" s="173" t="s">
        <v>652</v>
      </c>
      <c r="D203" s="306"/>
      <c r="E203" s="291"/>
    </row>
    <row r="204" spans="1:8">
      <c r="C204" s="292"/>
    </row>
    <row r="205" spans="1:8">
      <c r="B205" s="75" t="s">
        <v>653</v>
      </c>
    </row>
    <row r="206" spans="1:8">
      <c r="B206" s="290" t="s">
        <v>654</v>
      </c>
      <c r="C206" s="307"/>
    </row>
    <row r="207" spans="1:8">
      <c r="B207" s="235" t="s">
        <v>655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activeCell="B10" sqref="B10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573</v>
      </c>
      <c r="B1" s="372"/>
    </row>
    <row r="2" spans="1:3" ht="18.75">
      <c r="A2" s="372" t="s">
        <v>537</v>
      </c>
      <c r="B2" s="372"/>
    </row>
    <row r="3" spans="1:3" ht="18.75">
      <c r="A3" s="373" t="s">
        <v>681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135</v>
      </c>
      <c r="B8" s="118" t="s">
        <v>405</v>
      </c>
    </row>
    <row r="9" spans="1:3" ht="15.75">
      <c r="A9" s="60" t="s">
        <v>467</v>
      </c>
      <c r="B9" s="343">
        <v>70087538.909999996</v>
      </c>
    </row>
    <row r="10" spans="1:3" ht="15" customHeight="1">
      <c r="A10" s="29" t="s">
        <v>536</v>
      </c>
      <c r="B10" s="213">
        <f>SUM(B9)</f>
        <v>70087538.909999996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573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523</v>
      </c>
      <c r="B2" s="372"/>
    </row>
    <row r="3" spans="1:8" ht="18.75">
      <c r="A3" s="373" t="s">
        <v>669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135</v>
      </c>
      <c r="B8" s="118" t="s">
        <v>405</v>
      </c>
    </row>
    <row r="9" spans="1:8" ht="15.75">
      <c r="A9" s="19" t="s">
        <v>334</v>
      </c>
      <c r="B9" s="136"/>
    </row>
    <row r="10" spans="1:8" ht="15.75">
      <c r="A10" s="62" t="s">
        <v>335</v>
      </c>
      <c r="B10" s="136"/>
    </row>
    <row r="11" spans="1:8" ht="15.75">
      <c r="A11" s="19" t="s">
        <v>333</v>
      </c>
      <c r="B11" s="137"/>
    </row>
    <row r="12" spans="1:8" ht="15.75">
      <c r="A12" s="19" t="s">
        <v>336</v>
      </c>
      <c r="B12" s="137"/>
    </row>
    <row r="13" spans="1:8" ht="15.75">
      <c r="A13" s="19" t="s">
        <v>470</v>
      </c>
      <c r="B13" s="25"/>
    </row>
    <row r="14" spans="1:8" ht="15.75">
      <c r="A14" s="19" t="s">
        <v>332</v>
      </c>
      <c r="B14" s="25"/>
    </row>
    <row r="15" spans="1:8" ht="15.75">
      <c r="A15" s="133" t="s">
        <v>518</v>
      </c>
      <c r="B15" s="25"/>
    </row>
    <row r="16" spans="1:8" ht="15.75">
      <c r="A16" s="133" t="s">
        <v>519</v>
      </c>
      <c r="B16" s="25"/>
    </row>
    <row r="17" spans="1:2" ht="15.75">
      <c r="A17" s="181" t="s">
        <v>538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574</v>
      </c>
      <c r="B1" s="387"/>
    </row>
    <row r="2" spans="1:2" ht="18.75">
      <c r="A2" s="372" t="s">
        <v>539</v>
      </c>
      <c r="B2" s="372"/>
    </row>
    <row r="3" spans="1:2" ht="18.75">
      <c r="A3" s="373" t="s">
        <v>668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135</v>
      </c>
      <c r="B7" s="171" t="s">
        <v>405</v>
      </c>
    </row>
    <row r="8" spans="1:2" ht="15.75">
      <c r="A8" s="19" t="s">
        <v>340</v>
      </c>
      <c r="B8" s="136"/>
    </row>
    <row r="9" spans="1:2" ht="15.75">
      <c r="A9" s="32" t="s">
        <v>339</v>
      </c>
      <c r="B9" s="25"/>
    </row>
    <row r="10" spans="1:2" ht="15.75">
      <c r="A10" s="32" t="s">
        <v>341</v>
      </c>
      <c r="B10" s="25"/>
    </row>
    <row r="11" spans="1:2" ht="15.75">
      <c r="A11" s="29" t="s">
        <v>540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D27" sqref="D27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573</v>
      </c>
      <c r="B1" s="387"/>
    </row>
    <row r="2" spans="1:2" ht="18.75">
      <c r="A2" s="372" t="s">
        <v>524</v>
      </c>
      <c r="B2" s="372"/>
    </row>
    <row r="3" spans="1:2" ht="18.75">
      <c r="A3" s="373" t="s">
        <v>672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135</v>
      </c>
      <c r="B8" s="118" t="s">
        <v>405</v>
      </c>
    </row>
    <row r="9" spans="1:2" ht="15.75">
      <c r="A9" s="183" t="s">
        <v>466</v>
      </c>
      <c r="B9" s="343">
        <v>0</v>
      </c>
    </row>
    <row r="10" spans="1:2" ht="15.75" hidden="1">
      <c r="A10" s="61"/>
      <c r="B10" s="27"/>
    </row>
    <row r="11" spans="1:2" ht="15.75">
      <c r="A11" s="29" t="s">
        <v>534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572</v>
      </c>
      <c r="B1" s="387"/>
    </row>
    <row r="2" spans="1:2" ht="18.75">
      <c r="A2" s="372" t="s">
        <v>525</v>
      </c>
      <c r="B2" s="372"/>
    </row>
    <row r="3" spans="1:2" ht="18.75">
      <c r="A3" s="373" t="s">
        <v>671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135</v>
      </c>
      <c r="B7" s="391" t="s">
        <v>405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340</v>
      </c>
      <c r="B10" s="125"/>
    </row>
    <row r="11" spans="1:2" ht="15.75">
      <c r="A11" s="32" t="s">
        <v>339</v>
      </c>
      <c r="B11" s="21"/>
    </row>
    <row r="12" spans="1:2" ht="15.75">
      <c r="A12" s="32" t="s">
        <v>341</v>
      </c>
      <c r="B12" s="21"/>
    </row>
    <row r="13" spans="1:2" ht="17.25">
      <c r="A13" s="29" t="s">
        <v>535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572</v>
      </c>
      <c r="B1" s="387"/>
    </row>
    <row r="2" spans="1:2" ht="18.75">
      <c r="A2" s="372" t="s">
        <v>527</v>
      </c>
      <c r="B2" s="372"/>
    </row>
    <row r="3" spans="1:2" ht="18.75">
      <c r="A3" s="373" t="s">
        <v>670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4" t="s">
        <v>135</v>
      </c>
      <c r="B8" s="391" t="s">
        <v>405</v>
      </c>
    </row>
    <row r="9" spans="1:2">
      <c r="A9" s="395"/>
      <c r="B9" s="392"/>
    </row>
    <row r="10" spans="1:2">
      <c r="A10" s="396"/>
      <c r="B10" s="393"/>
    </row>
    <row r="11" spans="1:2" ht="15.75">
      <c r="A11" s="88" t="s">
        <v>145</v>
      </c>
      <c r="B11" s="170"/>
    </row>
    <row r="12" spans="1:2" ht="15.75">
      <c r="A12" s="31" t="s">
        <v>143</v>
      </c>
      <c r="B12" s="170"/>
    </row>
    <row r="13" spans="1:2" ht="15.75">
      <c r="A13" s="89" t="s">
        <v>144</v>
      </c>
      <c r="B13" s="170"/>
    </row>
    <row r="14" spans="1:2" ht="15.75">
      <c r="A14" s="29" t="s">
        <v>541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activeCell="B17" sqref="B17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573</v>
      </c>
      <c r="B1" s="387"/>
    </row>
    <row r="2" spans="1:4" ht="18.75">
      <c r="A2" s="372" t="s">
        <v>528</v>
      </c>
      <c r="B2" s="372"/>
    </row>
    <row r="3" spans="1:4" ht="18.75">
      <c r="A3" s="373" t="s">
        <v>682</v>
      </c>
      <c r="B3" s="373"/>
    </row>
    <row r="4" spans="1:4" ht="18.75">
      <c r="A4" s="372" t="s">
        <v>0</v>
      </c>
      <c r="B4" s="372"/>
    </row>
    <row r="7" spans="1:4">
      <c r="A7" s="397" t="s">
        <v>146</v>
      </c>
      <c r="B7" s="399" t="s">
        <v>405</v>
      </c>
    </row>
    <row r="8" spans="1:4">
      <c r="A8" s="398"/>
      <c r="B8" s="399"/>
    </row>
    <row r="9" spans="1:4" ht="15.75">
      <c r="A9" s="351" t="s">
        <v>131</v>
      </c>
      <c r="B9" s="214">
        <v>6291602.3899999997</v>
      </c>
      <c r="C9" s="348"/>
    </row>
    <row r="10" spans="1:4" ht="15.75">
      <c r="A10" s="352" t="s">
        <v>150</v>
      </c>
      <c r="B10" s="211">
        <f>SUM(B9)</f>
        <v>6291602.3899999997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148</v>
      </c>
      <c r="B12" s="356" t="s">
        <v>405</v>
      </c>
      <c r="C12" s="12"/>
    </row>
    <row r="13" spans="1:4" ht="15.75">
      <c r="A13" s="114" t="s">
        <v>147</v>
      </c>
      <c r="B13" s="236"/>
      <c r="C13" s="12"/>
    </row>
    <row r="14" spans="1:4" ht="15.75">
      <c r="A14" s="353" t="s">
        <v>127</v>
      </c>
      <c r="B14" s="189"/>
      <c r="C14" s="12"/>
    </row>
    <row r="15" spans="1:4" ht="15.75">
      <c r="A15" s="353" t="s">
        <v>128</v>
      </c>
      <c r="B15" s="189"/>
      <c r="C15" s="12"/>
    </row>
    <row r="16" spans="1:4" ht="15.75">
      <c r="A16" s="353" t="s">
        <v>330</v>
      </c>
      <c r="B16" s="212">
        <v>7498756.8200000003</v>
      </c>
      <c r="C16" s="12"/>
    </row>
    <row r="17" spans="1:3" ht="15.75">
      <c r="A17" s="353" t="s">
        <v>329</v>
      </c>
      <c r="B17" s="189"/>
      <c r="C17" s="12"/>
    </row>
    <row r="18" spans="1:3" ht="15.75">
      <c r="A18" s="353" t="s">
        <v>129</v>
      </c>
      <c r="B18" s="189"/>
      <c r="C18" s="12"/>
    </row>
    <row r="19" spans="1:3" ht="15.75">
      <c r="A19" s="353" t="s">
        <v>331</v>
      </c>
      <c r="B19" s="189"/>
      <c r="C19" s="349"/>
    </row>
    <row r="20" spans="1:3" ht="15.75">
      <c r="A20" s="353" t="s">
        <v>328</v>
      </c>
      <c r="B20" s="189"/>
      <c r="C20" s="12"/>
    </row>
    <row r="21" spans="1:3" ht="15.75">
      <c r="A21" s="351" t="s">
        <v>132</v>
      </c>
      <c r="B21" s="196"/>
      <c r="C21" s="12"/>
    </row>
    <row r="22" spans="1:3" ht="15.75">
      <c r="A22" s="351" t="s">
        <v>325</v>
      </c>
      <c r="B22" s="189">
        <v>0</v>
      </c>
      <c r="C22" s="350"/>
    </row>
    <row r="23" spans="1:3" ht="15.75">
      <c r="A23" s="353" t="s">
        <v>441</v>
      </c>
      <c r="B23" s="189"/>
      <c r="C23" s="12"/>
    </row>
    <row r="24" spans="1:3" ht="15.75">
      <c r="A24" s="351" t="s">
        <v>444</v>
      </c>
      <c r="B24" s="189"/>
    </row>
    <row r="25" spans="1:3" ht="18.75">
      <c r="A25" s="354" t="s">
        <v>150</v>
      </c>
      <c r="B25" s="190">
        <f>SUM(B13:B24)</f>
        <v>7498756.8200000003</v>
      </c>
    </row>
    <row r="26" spans="1:3" ht="18.75">
      <c r="A26" s="354" t="s">
        <v>108</v>
      </c>
      <c r="B26" s="190">
        <f>+B10+B25</f>
        <v>13790359.210000001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572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151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306</v>
      </c>
      <c r="D7" s="23" t="s">
        <v>304</v>
      </c>
      <c r="E7" s="23" t="s">
        <v>305</v>
      </c>
      <c r="F7" s="23" t="s">
        <v>299</v>
      </c>
      <c r="G7" s="23" t="s">
        <v>300</v>
      </c>
      <c r="H7" s="23" t="s">
        <v>301</v>
      </c>
      <c r="I7" s="23" t="s">
        <v>302</v>
      </c>
      <c r="J7" s="23" t="s">
        <v>124</v>
      </c>
      <c r="K7" s="23" t="s">
        <v>303</v>
      </c>
    </row>
    <row r="8" spans="1:11" ht="20.45" customHeight="1">
      <c r="A8" s="34" t="s">
        <v>16</v>
      </c>
      <c r="B8" s="191" t="s">
        <v>567</v>
      </c>
      <c r="C8" s="50" t="s">
        <v>109</v>
      </c>
      <c r="D8" s="50" t="s">
        <v>110</v>
      </c>
      <c r="E8" s="50" t="s">
        <v>113</v>
      </c>
      <c r="F8" s="50" t="s">
        <v>114</v>
      </c>
      <c r="G8" s="50" t="s">
        <v>116</v>
      </c>
      <c r="H8" s="50" t="s">
        <v>119</v>
      </c>
      <c r="I8" s="50" t="s">
        <v>122</v>
      </c>
      <c r="J8" s="50" t="s">
        <v>138</v>
      </c>
      <c r="K8" s="50" t="s">
        <v>125</v>
      </c>
    </row>
    <row r="9" spans="1:11" ht="18.75">
      <c r="A9" s="35" t="s">
        <v>149</v>
      </c>
      <c r="B9" s="51"/>
      <c r="C9" s="51">
        <v>0</v>
      </c>
      <c r="D9" s="51" t="s">
        <v>111</v>
      </c>
      <c r="E9" s="51" t="s">
        <v>112</v>
      </c>
      <c r="F9" s="51" t="s">
        <v>115</v>
      </c>
      <c r="G9" s="51" t="s">
        <v>117</v>
      </c>
      <c r="H9" s="51" t="s">
        <v>118</v>
      </c>
      <c r="I9" s="51" t="s">
        <v>120</v>
      </c>
      <c r="J9" s="51" t="s">
        <v>121</v>
      </c>
      <c r="K9" s="51" t="s">
        <v>123</v>
      </c>
    </row>
    <row r="10" spans="1:11" ht="18.75">
      <c r="A10" s="35" t="s">
        <v>152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294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153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154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155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156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296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297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157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158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159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158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160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161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162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163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164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165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166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167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168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169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170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171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172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173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174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175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176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177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104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178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179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180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181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182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183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184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185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186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187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188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189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190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191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192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193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194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195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196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197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198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199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200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201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202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203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204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308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205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307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309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206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207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208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209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210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211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212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213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214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215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216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217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218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219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220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221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222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223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224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225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226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227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292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298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228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229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230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231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310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232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233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234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235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236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237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238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239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240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241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242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243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244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245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246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247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248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249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250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251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252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253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311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254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255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256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257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258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259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260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261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262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263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264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265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266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312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267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268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269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313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270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271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271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272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273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274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275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276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276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277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278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279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280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281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282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283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284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285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286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134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39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287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288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289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290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291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288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289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321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322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293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314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315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316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317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318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319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320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295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topLeftCell="A5" zoomScale="98" zoomScaleNormal="98" workbookViewId="0">
      <selection activeCell="B75" sqref="B75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7" t="s">
        <v>571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530</v>
      </c>
      <c r="B2" s="363"/>
    </row>
    <row r="3" spans="1:11" ht="15.75">
      <c r="A3" s="363" t="s">
        <v>683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430</v>
      </c>
      <c r="B7" s="118" t="s">
        <v>405</v>
      </c>
    </row>
    <row r="8" spans="1:11" ht="20.25" customHeight="1">
      <c r="A8" s="117" t="s">
        <v>431</v>
      </c>
      <c r="B8" s="118"/>
    </row>
    <row r="9" spans="1:11" ht="25.5" customHeight="1">
      <c r="A9" s="248" t="s">
        <v>153</v>
      </c>
      <c r="B9" s="249">
        <f>SUM(B10:B21)</f>
        <v>1392770.2599999998</v>
      </c>
    </row>
    <row r="10" spans="1:11" ht="17.25" customHeight="1">
      <c r="A10" s="116" t="s">
        <v>407</v>
      </c>
      <c r="B10" s="250">
        <v>1146238.1399999999</v>
      </c>
    </row>
    <row r="11" spans="1:11" ht="15" customHeight="1">
      <c r="A11" s="116" t="s">
        <v>632</v>
      </c>
      <c r="B11" s="250"/>
    </row>
    <row r="12" spans="1:11" ht="15" customHeight="1">
      <c r="A12" s="116" t="s">
        <v>619</v>
      </c>
      <c r="B12" s="250"/>
    </row>
    <row r="13" spans="1:11" ht="15.75">
      <c r="A13" s="116" t="s">
        <v>618</v>
      </c>
      <c r="B13" s="250"/>
    </row>
    <row r="14" spans="1:11" ht="15.75">
      <c r="A14" s="116" t="s">
        <v>624</v>
      </c>
      <c r="B14" s="250"/>
    </row>
    <row r="15" spans="1:11" ht="15.75">
      <c r="A15" s="116" t="s">
        <v>626</v>
      </c>
      <c r="B15" s="250"/>
    </row>
    <row r="16" spans="1:11" ht="15.75">
      <c r="A16" s="116" t="s">
        <v>408</v>
      </c>
      <c r="B16" s="250"/>
    </row>
    <row r="17" spans="1:2" ht="15.75">
      <c r="A17" s="116" t="s">
        <v>409</v>
      </c>
      <c r="B17" s="250"/>
    </row>
    <row r="18" spans="1:2" ht="15.75">
      <c r="A18" s="116" t="s">
        <v>410</v>
      </c>
      <c r="B18" s="250"/>
    </row>
    <row r="19" spans="1:2" ht="15.75">
      <c r="A19" s="116" t="s">
        <v>411</v>
      </c>
      <c r="B19" s="250">
        <v>246532.12</v>
      </c>
    </row>
    <row r="20" spans="1:2" ht="15.75">
      <c r="A20" s="116" t="s">
        <v>631</v>
      </c>
      <c r="B20" s="250"/>
    </row>
    <row r="21" spans="1:2" ht="15.75">
      <c r="A21" s="116" t="s">
        <v>605</v>
      </c>
      <c r="B21" s="250"/>
    </row>
    <row r="22" spans="1:2" ht="15.75">
      <c r="A22" s="117" t="s">
        <v>432</v>
      </c>
      <c r="B22" s="249">
        <f>B36+B23</f>
        <v>12741731.98</v>
      </c>
    </row>
    <row r="23" spans="1:2" ht="15.75">
      <c r="A23" s="117" t="s">
        <v>433</v>
      </c>
      <c r="B23" s="249">
        <f>SUM(B24:B35)</f>
        <v>725425.67999999993</v>
      </c>
    </row>
    <row r="24" spans="1:2" ht="15.75">
      <c r="A24" s="116" t="s">
        <v>412</v>
      </c>
      <c r="B24" s="250">
        <v>205456.36</v>
      </c>
    </row>
    <row r="25" spans="1:2" ht="15.75">
      <c r="A25" s="116" t="s">
        <v>629</v>
      </c>
      <c r="B25" s="250">
        <v>36384.25</v>
      </c>
    </row>
    <row r="26" spans="1:2" ht="15.75">
      <c r="A26" s="116" t="s">
        <v>413</v>
      </c>
      <c r="B26" s="250">
        <v>345128.75</v>
      </c>
    </row>
    <row r="27" spans="1:2" ht="15.75">
      <c r="A27" s="116" t="s">
        <v>414</v>
      </c>
      <c r="B27" s="250"/>
    </row>
    <row r="28" spans="1:2" ht="15.75">
      <c r="A28" s="116" t="s">
        <v>196</v>
      </c>
      <c r="B28" s="250"/>
    </row>
    <row r="29" spans="1:2" ht="15.75">
      <c r="A29" s="116" t="s">
        <v>415</v>
      </c>
      <c r="B29" s="250"/>
    </row>
    <row r="30" spans="1:2" ht="15.75">
      <c r="A30" s="116" t="s">
        <v>640</v>
      </c>
      <c r="B30" s="250"/>
    </row>
    <row r="31" spans="1:2" ht="15.75">
      <c r="A31" s="116" t="s">
        <v>642</v>
      </c>
      <c r="B31" s="250"/>
    </row>
    <row r="32" spans="1:2" ht="15.75">
      <c r="A32" s="116" t="s">
        <v>416</v>
      </c>
      <c r="B32" s="250"/>
    </row>
    <row r="33" spans="1:3" ht="15.75">
      <c r="A33" s="116" t="s">
        <v>599</v>
      </c>
      <c r="B33" s="250">
        <v>138456.32000000001</v>
      </c>
    </row>
    <row r="34" spans="1:3" ht="15.75">
      <c r="A34" s="116" t="s">
        <v>214</v>
      </c>
      <c r="B34" s="251"/>
    </row>
    <row r="35" spans="1:3" ht="15.75">
      <c r="A35" s="116" t="s">
        <v>594</v>
      </c>
      <c r="B35" s="251"/>
    </row>
    <row r="36" spans="1:3" ht="15.75">
      <c r="A36" s="117" t="s">
        <v>434</v>
      </c>
      <c r="B36" s="249">
        <f>SUM(B37:B75)</f>
        <v>12016306.300000001</v>
      </c>
    </row>
    <row r="37" spans="1:3" ht="15.75">
      <c r="A37" s="116" t="s">
        <v>583</v>
      </c>
      <c r="B37" s="250">
        <v>1564135.21</v>
      </c>
    </row>
    <row r="38" spans="1:3" ht="15.75">
      <c r="A38" s="116" t="s">
        <v>609</v>
      </c>
      <c r="B38" s="250"/>
    </row>
    <row r="39" spans="1:3" ht="15.75">
      <c r="A39" s="116" t="s">
        <v>577</v>
      </c>
      <c r="B39" s="237">
        <v>21456.32</v>
      </c>
    </row>
    <row r="40" spans="1:3" ht="15.75">
      <c r="A40" s="116" t="s">
        <v>258</v>
      </c>
      <c r="B40" s="250">
        <v>156451.35999999999</v>
      </c>
      <c r="C40" s="239"/>
    </row>
    <row r="41" spans="1:3" ht="15.75">
      <c r="A41" s="116" t="s">
        <v>595</v>
      </c>
      <c r="B41" s="250">
        <v>65123.89</v>
      </c>
      <c r="C41" s="240"/>
    </row>
    <row r="42" spans="1:3" ht="15.75">
      <c r="A42" s="116" t="s">
        <v>601</v>
      </c>
      <c r="B42" s="250">
        <v>59612.47</v>
      </c>
      <c r="C42" s="240"/>
    </row>
    <row r="43" spans="1:3" ht="15.75">
      <c r="A43" s="116" t="s">
        <v>603</v>
      </c>
      <c r="B43" s="250"/>
      <c r="C43" s="240"/>
    </row>
    <row r="44" spans="1:3" ht="15.75">
      <c r="A44" s="116" t="s">
        <v>607</v>
      </c>
      <c r="B44" s="250"/>
      <c r="C44" s="240"/>
    </row>
    <row r="45" spans="1:3" ht="15.75">
      <c r="A45" s="116" t="s">
        <v>615</v>
      </c>
      <c r="B45" s="250"/>
      <c r="C45" s="240"/>
    </row>
    <row r="46" spans="1:3" ht="15.75">
      <c r="A46" s="116" t="s">
        <v>475</v>
      </c>
      <c r="B46" s="250"/>
      <c r="C46" s="240"/>
    </row>
    <row r="47" spans="1:3" ht="15.75">
      <c r="A47" s="116" t="s">
        <v>259</v>
      </c>
      <c r="B47" s="250"/>
      <c r="C47" s="240"/>
    </row>
    <row r="48" spans="1:3" ht="15.75">
      <c r="A48" s="116" t="s">
        <v>582</v>
      </c>
      <c r="B48" s="250"/>
    </row>
    <row r="49" spans="1:2" ht="15.75">
      <c r="A49" s="116" t="s">
        <v>614</v>
      </c>
      <c r="B49" s="250"/>
    </row>
    <row r="50" spans="1:2" ht="15.75">
      <c r="A50" s="116" t="s">
        <v>578</v>
      </c>
      <c r="B50" s="250"/>
    </row>
    <row r="51" spans="1:2" ht="15.75">
      <c r="A51" s="116" t="s">
        <v>579</v>
      </c>
      <c r="B51" s="250">
        <v>369487.13</v>
      </c>
    </row>
    <row r="52" spans="1:2" ht="15.75">
      <c r="A52" s="116" t="s">
        <v>576</v>
      </c>
      <c r="B52" s="250"/>
    </row>
    <row r="53" spans="1:2" ht="15.75">
      <c r="A53" s="116" t="s">
        <v>608</v>
      </c>
      <c r="B53" s="250"/>
    </row>
    <row r="54" spans="1:2" ht="15.75">
      <c r="A54" s="116" t="s">
        <v>606</v>
      </c>
      <c r="B54" s="250"/>
    </row>
    <row r="55" spans="1:2" ht="15.75">
      <c r="A55" s="116" t="s">
        <v>627</v>
      </c>
      <c r="B55" s="250"/>
    </row>
    <row r="56" spans="1:2" ht="15.75">
      <c r="A56" s="116" t="s">
        <v>633</v>
      </c>
      <c r="B56" s="250"/>
    </row>
    <row r="57" spans="1:2" ht="15.75">
      <c r="A57" s="116" t="s">
        <v>585</v>
      </c>
      <c r="B57" s="250"/>
    </row>
    <row r="58" spans="1:2" ht="15.75">
      <c r="A58" s="116" t="s">
        <v>602</v>
      </c>
      <c r="B58" s="250"/>
    </row>
    <row r="59" spans="1:2" ht="15.75">
      <c r="A59" s="116" t="s">
        <v>613</v>
      </c>
      <c r="B59" s="250"/>
    </row>
    <row r="60" spans="1:2" ht="15.75">
      <c r="A60" s="116" t="s">
        <v>581</v>
      </c>
      <c r="B60" s="250"/>
    </row>
    <row r="61" spans="1:2" ht="15.75">
      <c r="A61" s="116" t="s">
        <v>418</v>
      </c>
      <c r="B61" s="250">
        <v>236145.36</v>
      </c>
    </row>
    <row r="62" spans="1:2" ht="15.75">
      <c r="A62" s="116" t="s">
        <v>417</v>
      </c>
      <c r="B62" s="250"/>
    </row>
    <row r="63" spans="1:2" ht="15.75">
      <c r="A63" s="116" t="s">
        <v>588</v>
      </c>
      <c r="B63" s="250">
        <v>894365.23</v>
      </c>
    </row>
    <row r="64" spans="1:2" ht="15.75">
      <c r="A64" s="116" t="s">
        <v>630</v>
      </c>
      <c r="B64" s="250"/>
    </row>
    <row r="65" spans="1:2" ht="15.75">
      <c r="A65" s="116" t="s">
        <v>584</v>
      </c>
      <c r="B65" s="250">
        <v>2890126.58</v>
      </c>
    </row>
    <row r="66" spans="1:2" ht="15.75">
      <c r="A66" s="116" t="s">
        <v>264</v>
      </c>
      <c r="B66" s="250">
        <v>3250489.69</v>
      </c>
    </row>
    <row r="67" spans="1:2" ht="15.75">
      <c r="A67" s="116" t="s">
        <v>600</v>
      </c>
      <c r="B67" s="250"/>
    </row>
    <row r="68" spans="1:2" ht="15.75">
      <c r="A68" s="116" t="s">
        <v>612</v>
      </c>
      <c r="B68" s="250"/>
    </row>
    <row r="69" spans="1:2" ht="15.75">
      <c r="A69" s="116" t="s">
        <v>580</v>
      </c>
      <c r="B69" s="250"/>
    </row>
    <row r="70" spans="1:2" ht="15.75">
      <c r="A70" s="116" t="s">
        <v>638</v>
      </c>
      <c r="B70" s="288"/>
    </row>
    <row r="71" spans="1:2" ht="15.75">
      <c r="A71" s="116" t="s">
        <v>636</v>
      </c>
      <c r="B71" s="250"/>
    </row>
    <row r="72" spans="1:2" ht="15.75">
      <c r="A72" s="116" t="s">
        <v>586</v>
      </c>
      <c r="B72" s="250"/>
    </row>
    <row r="73" spans="1:2" ht="15.75">
      <c r="A73" s="116" t="s">
        <v>477</v>
      </c>
      <c r="B73" s="250"/>
    </row>
    <row r="74" spans="1:2" ht="15.75">
      <c r="A74" s="116" t="s">
        <v>587</v>
      </c>
      <c r="B74" s="320">
        <v>2508913.06</v>
      </c>
    </row>
    <row r="75" spans="1:2" ht="15.75">
      <c r="A75" s="117" t="s">
        <v>435</v>
      </c>
      <c r="B75" s="250"/>
    </row>
    <row r="76" spans="1:2" ht="15.75">
      <c r="A76" s="117" t="s">
        <v>436</v>
      </c>
      <c r="B76" s="250"/>
    </row>
    <row r="77" spans="1:2" ht="15.75">
      <c r="A77" s="117" t="s">
        <v>437</v>
      </c>
      <c r="B77" s="250"/>
    </row>
    <row r="78" spans="1:2" ht="15.75">
      <c r="A78" s="116" t="s">
        <v>419</v>
      </c>
      <c r="B78" s="250"/>
    </row>
    <row r="79" spans="1:2" ht="15.75">
      <c r="A79" s="116" t="s">
        <v>420</v>
      </c>
      <c r="B79" s="250"/>
    </row>
    <row r="80" spans="1:2" ht="15.75">
      <c r="A80" s="117" t="s">
        <v>438</v>
      </c>
      <c r="B80" s="250"/>
    </row>
    <row r="81" spans="1:2" ht="15.75">
      <c r="A81" s="116" t="s">
        <v>421</v>
      </c>
      <c r="B81" s="250"/>
    </row>
    <row r="82" spans="1:2" ht="15.75">
      <c r="A82" s="116" t="s">
        <v>422</v>
      </c>
      <c r="B82" s="250"/>
    </row>
    <row r="83" spans="1:2" ht="15.75">
      <c r="A83" s="116" t="s">
        <v>423</v>
      </c>
      <c r="B83" s="250"/>
    </row>
    <row r="84" spans="1:2" ht="15.75">
      <c r="A84" s="116" t="s">
        <v>472</v>
      </c>
      <c r="B84" s="250"/>
    </row>
    <row r="85" spans="1:2" ht="15.75">
      <c r="A85" s="117" t="s">
        <v>439</v>
      </c>
      <c r="B85" s="250"/>
    </row>
    <row r="86" spans="1:2" ht="15.75">
      <c r="A86" s="117" t="s">
        <v>440</v>
      </c>
      <c r="B86" s="252">
        <f>B93+B92+B91+B90+B89+B88+B87</f>
        <v>0</v>
      </c>
    </row>
    <row r="87" spans="1:2" ht="15.75">
      <c r="A87" s="116" t="s">
        <v>280</v>
      </c>
      <c r="B87" s="250"/>
    </row>
    <row r="88" spans="1:2" ht="15.75">
      <c r="A88" s="116" t="s">
        <v>424</v>
      </c>
      <c r="B88" s="250"/>
    </row>
    <row r="89" spans="1:2" ht="15.75">
      <c r="A89" s="116" t="s">
        <v>425</v>
      </c>
      <c r="B89" s="250"/>
    </row>
    <row r="90" spans="1:2" ht="15.75">
      <c r="A90" s="116" t="s">
        <v>426</v>
      </c>
      <c r="B90" s="250"/>
    </row>
    <row r="91" spans="1:2" ht="15.75">
      <c r="A91" s="116" t="s">
        <v>427</v>
      </c>
      <c r="B91" s="250"/>
    </row>
    <row r="92" spans="1:2" ht="15.75">
      <c r="A92" s="116" t="s">
        <v>625</v>
      </c>
      <c r="B92" s="250"/>
    </row>
    <row r="93" spans="1:2" ht="15.75">
      <c r="A93" s="116" t="s">
        <v>428</v>
      </c>
      <c r="B93" s="253"/>
    </row>
    <row r="94" spans="1:2" ht="15.75">
      <c r="A94" s="117" t="s">
        <v>429</v>
      </c>
      <c r="B94" s="254">
        <f>SUM(B22+B9+B86)</f>
        <v>14134502.24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C1" workbookViewId="0">
      <selection activeCell="F56" sqref="F56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592</v>
      </c>
      <c r="D2" s="364"/>
      <c r="E2" s="364"/>
      <c r="F2" s="364"/>
      <c r="G2" s="364"/>
      <c r="H2" s="364"/>
    </row>
    <row r="3" spans="1:10" ht="15.75">
      <c r="C3" s="365" t="s">
        <v>337</v>
      </c>
      <c r="D3" s="365"/>
      <c r="E3" s="365"/>
      <c r="F3" s="365"/>
      <c r="G3" s="365"/>
      <c r="H3" s="365"/>
    </row>
    <row r="4" spans="1:10" ht="15.75" customHeight="1">
      <c r="C4" s="364" t="s">
        <v>677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2025</v>
      </c>
      <c r="G7" s="146"/>
      <c r="H7" s="145">
        <f>+[1]BC!G11</f>
        <v>2016</v>
      </c>
    </row>
    <row r="8" spans="1:10">
      <c r="A8" s="5" t="s">
        <v>107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50</v>
      </c>
      <c r="C10" s="10"/>
      <c r="D10" s="10" t="s">
        <v>102</v>
      </c>
      <c r="E10" s="10"/>
      <c r="F10" s="217">
        <f>Efectivo!C36</f>
        <v>2592424.0699999998</v>
      </c>
      <c r="G10" s="152"/>
      <c r="H10" s="151"/>
    </row>
    <row r="11" spans="1:10" customFormat="1">
      <c r="A11" s="3" t="s">
        <v>51</v>
      </c>
      <c r="B11" s="2"/>
      <c r="C11" s="153"/>
      <c r="D11" s="10" t="s">
        <v>3</v>
      </c>
      <c r="E11" s="10"/>
      <c r="F11" s="218">
        <f>'Cuenta por Cobrar'!B16</f>
        <v>7987468.46</v>
      </c>
      <c r="G11" s="155"/>
      <c r="H11" s="154"/>
      <c r="I11" s="2"/>
      <c r="J11" s="2"/>
    </row>
    <row r="12" spans="1:10" customFormat="1">
      <c r="A12" s="3" t="s">
        <v>52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53</v>
      </c>
      <c r="B13" s="2"/>
      <c r="C13" s="153"/>
      <c r="D13" s="10" t="s">
        <v>458</v>
      </c>
      <c r="E13" s="10"/>
      <c r="F13" s="219"/>
      <c r="G13" s="157"/>
      <c r="H13" s="156"/>
      <c r="I13" s="75"/>
      <c r="J13" s="2"/>
    </row>
    <row r="14" spans="1:10">
      <c r="A14" s="5" t="s">
        <v>54</v>
      </c>
      <c r="C14" s="10"/>
      <c r="D14" s="10" t="s">
        <v>459</v>
      </c>
      <c r="E14" s="10"/>
      <c r="F14" s="220">
        <f>Inventario!B12</f>
        <v>12324339.030000001</v>
      </c>
      <c r="G14" s="159"/>
      <c r="H14" s="160"/>
      <c r="I14" s="78"/>
    </row>
    <row r="15" spans="1:10" customFormat="1">
      <c r="A15" s="3" t="s">
        <v>55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56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22904231.560000002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57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58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59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60</v>
      </c>
      <c r="B23" s="2"/>
      <c r="C23" s="153"/>
      <c r="D23" s="164" t="s">
        <v>12</v>
      </c>
      <c r="E23" s="164"/>
      <c r="F23" s="226">
        <f>'Total Gasto'!B94</f>
        <v>14134502.24</v>
      </c>
      <c r="G23" s="157"/>
      <c r="H23" s="156"/>
      <c r="I23" s="2"/>
      <c r="J23" s="2"/>
    </row>
    <row r="24" spans="1:13">
      <c r="A24" s="5" t="s">
        <v>61</v>
      </c>
      <c r="C24" s="10"/>
      <c r="D24" s="164" t="s">
        <v>461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62</v>
      </c>
      <c r="C25" s="10"/>
      <c r="D25" s="164" t="s">
        <v>100</v>
      </c>
      <c r="E25" s="164"/>
      <c r="F25" s="228"/>
      <c r="G25" s="159"/>
      <c r="H25" s="160"/>
      <c r="J25" s="82"/>
      <c r="M25" s="143"/>
    </row>
    <row r="26" spans="1:13" customFormat="1">
      <c r="A26" s="3" t="s">
        <v>63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14134502.24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37038733.800000004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64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65</v>
      </c>
      <c r="C34" s="10"/>
      <c r="D34" s="10" t="s">
        <v>463</v>
      </c>
      <c r="E34" s="10"/>
      <c r="F34" s="232">
        <f>'CXP Corto plazo'!B10</f>
        <v>70087538.909999996</v>
      </c>
      <c r="G34" s="159"/>
      <c r="H34" s="160"/>
    </row>
    <row r="35" spans="1:10" customFormat="1">
      <c r="A35" s="3" t="s">
        <v>66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67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68</v>
      </c>
      <c r="B37" s="2"/>
      <c r="C37" s="153"/>
      <c r="D37" s="10" t="s">
        <v>464</v>
      </c>
      <c r="E37" s="10"/>
      <c r="F37" s="218"/>
      <c r="G37" s="155"/>
      <c r="H37" s="154"/>
      <c r="I37" s="2"/>
      <c r="J37" s="2"/>
    </row>
    <row r="38" spans="1:10" customFormat="1">
      <c r="A38" s="3" t="s">
        <v>69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70</v>
      </c>
      <c r="B39" s="2"/>
      <c r="C39" s="153"/>
      <c r="D39" s="10" t="s">
        <v>465</v>
      </c>
      <c r="E39" s="10"/>
      <c r="F39" s="219"/>
      <c r="G39" s="155"/>
      <c r="H39" s="154"/>
      <c r="I39" s="2"/>
      <c r="J39" s="2"/>
    </row>
    <row r="40" spans="1:10" customFormat="1">
      <c r="A40" s="3" t="s">
        <v>71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73</v>
      </c>
      <c r="B41" s="2"/>
      <c r="C41" s="153"/>
      <c r="D41" s="10" t="s">
        <v>673</v>
      </c>
      <c r="E41" s="10"/>
      <c r="F41" s="221">
        <f>Ingresos!B26</f>
        <v>13790359.210000001</v>
      </c>
      <c r="G41" s="157"/>
      <c r="H41" s="156"/>
      <c r="I41" s="2"/>
      <c r="J41" s="2"/>
    </row>
    <row r="42" spans="1:10">
      <c r="C42" s="147" t="s">
        <v>24</v>
      </c>
      <c r="D42" s="10"/>
      <c r="E42" s="10"/>
      <c r="F42" s="233">
        <f>SUM(F33:F41)</f>
        <v>83877898.120000005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25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74</v>
      </c>
      <c r="B45" s="2"/>
      <c r="C45" s="153"/>
      <c r="D45" s="10" t="s">
        <v>468</v>
      </c>
      <c r="E45" s="10"/>
      <c r="F45" s="225"/>
      <c r="G45" s="155"/>
      <c r="H45" s="154"/>
      <c r="I45" s="2"/>
      <c r="J45" s="2"/>
    </row>
    <row r="46" spans="1:10" customFormat="1">
      <c r="A46" s="3" t="s">
        <v>75</v>
      </c>
      <c r="B46" s="2"/>
      <c r="C46" s="153"/>
      <c r="D46" s="10" t="s">
        <v>26</v>
      </c>
      <c r="E46" s="10"/>
      <c r="F46" s="225"/>
      <c r="G46" s="155"/>
      <c r="H46" s="154"/>
      <c r="I46" s="2"/>
      <c r="J46" s="2"/>
    </row>
    <row r="47" spans="1:10" customFormat="1">
      <c r="A47" s="3" t="s">
        <v>72</v>
      </c>
      <c r="B47" s="2"/>
      <c r="C47" s="153"/>
      <c r="D47" s="10" t="s">
        <v>27</v>
      </c>
      <c r="E47" s="10"/>
      <c r="F47" s="225"/>
      <c r="G47" s="155"/>
      <c r="H47" s="154"/>
      <c r="I47" s="2"/>
      <c r="J47" s="2"/>
    </row>
    <row r="48" spans="1:10" customFormat="1">
      <c r="A48" s="3" t="s">
        <v>76</v>
      </c>
      <c r="B48" s="2"/>
      <c r="C48" s="153"/>
      <c r="D48" s="10" t="s">
        <v>28</v>
      </c>
      <c r="E48" s="10"/>
      <c r="F48" s="225"/>
      <c r="G48" s="155"/>
      <c r="H48" s="154"/>
      <c r="I48" s="2"/>
      <c r="J48" s="2"/>
    </row>
    <row r="49" spans="1:11" customFormat="1">
      <c r="A49" s="3" t="s">
        <v>77</v>
      </c>
      <c r="B49" s="2"/>
      <c r="C49" s="153"/>
      <c r="D49" s="10" t="s">
        <v>469</v>
      </c>
      <c r="E49" s="10"/>
      <c r="F49" s="331"/>
      <c r="G49" s="155"/>
      <c r="H49" s="154"/>
      <c r="I49" s="2"/>
      <c r="J49" s="2"/>
    </row>
    <row r="50" spans="1:11" customFormat="1">
      <c r="A50" s="3" t="s">
        <v>78</v>
      </c>
      <c r="B50" s="2"/>
      <c r="C50" s="153"/>
      <c r="D50" s="10" t="s">
        <v>29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30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31</v>
      </c>
      <c r="D52" s="10"/>
      <c r="E52" s="10"/>
      <c r="F52" s="325">
        <f>+F42+F51</f>
        <v>83877898.120000005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526</v>
      </c>
      <c r="D54" s="10"/>
      <c r="E54" s="10"/>
      <c r="F54" s="327"/>
      <c r="G54" s="151"/>
      <c r="H54" s="151"/>
    </row>
    <row r="55" spans="1:11" customFormat="1">
      <c r="A55" s="3" t="s">
        <v>79</v>
      </c>
      <c r="B55" s="2"/>
      <c r="C55" s="168"/>
      <c r="D55" s="10" t="s">
        <v>338</v>
      </c>
      <c r="E55" s="10"/>
      <c r="F55" s="323">
        <v>-46839164.32</v>
      </c>
      <c r="G55" s="155"/>
      <c r="H55" s="154"/>
      <c r="I55" s="2"/>
      <c r="J55" s="2"/>
    </row>
    <row r="56" spans="1:11" customFormat="1">
      <c r="A56" s="3" t="s">
        <v>80</v>
      </c>
      <c r="B56" s="2"/>
      <c r="C56" s="153"/>
      <c r="D56" s="10" t="s">
        <v>32</v>
      </c>
      <c r="E56" s="10"/>
      <c r="F56" s="323"/>
      <c r="G56" s="155"/>
      <c r="H56" s="154"/>
      <c r="I56" s="2"/>
      <c r="J56" s="2"/>
    </row>
    <row r="57" spans="1:11">
      <c r="A57" s="5" t="s">
        <v>81</v>
      </c>
      <c r="C57" s="10"/>
      <c r="D57" s="10" t="s">
        <v>103</v>
      </c>
      <c r="E57" s="10"/>
      <c r="F57" s="327"/>
      <c r="G57" s="152"/>
      <c r="H57" s="151"/>
    </row>
    <row r="58" spans="1:11">
      <c r="A58" s="5" t="s">
        <v>82</v>
      </c>
      <c r="C58" s="10"/>
      <c r="D58" s="10" t="s">
        <v>105</v>
      </c>
      <c r="E58" s="10"/>
      <c r="F58" s="326"/>
      <c r="G58" s="152"/>
      <c r="H58" s="158"/>
    </row>
    <row r="59" spans="1:11" customFormat="1">
      <c r="A59" s="3" t="s">
        <v>83</v>
      </c>
      <c r="B59" s="2"/>
      <c r="C59" s="153"/>
      <c r="D59" s="10" t="s">
        <v>33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34</v>
      </c>
      <c r="D60" s="10"/>
      <c r="E60" s="10"/>
      <c r="F60" s="328">
        <f>F55</f>
        <v>-46839164.32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101</v>
      </c>
      <c r="D62" s="10"/>
      <c r="E62" s="10"/>
      <c r="F62" s="330">
        <f>F52+F55</f>
        <v>37038733.800000004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hidden="1" customHeight="1">
      <c r="C65" s="202"/>
      <c r="D65" s="164"/>
      <c r="E65" s="164" t="s">
        <v>650</v>
      </c>
      <c r="F65" s="233"/>
      <c r="G65" s="258"/>
      <c r="H65" s="163"/>
      <c r="I65" s="78"/>
      <c r="J65" s="259"/>
      <c r="K65" s="143"/>
    </row>
    <row r="66" spans="1:11" ht="20.25" hidden="1" customHeight="1">
      <c r="C66" s="202"/>
      <c r="D66" s="164"/>
      <c r="E66" s="164" t="s">
        <v>652</v>
      </c>
      <c r="F66" s="233"/>
      <c r="G66" s="258"/>
      <c r="H66" s="163"/>
      <c r="I66" s="78"/>
      <c r="J66" s="259"/>
      <c r="K66" s="143"/>
    </row>
    <row r="67" spans="1:11" ht="20.25" hidden="1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 hidden="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 hidden="1">
      <c r="A69" s="146"/>
      <c r="C69" s="10"/>
      <c r="D69" s="337"/>
      <c r="E69" s="164"/>
      <c r="G69" s="150"/>
      <c r="H69" s="163"/>
      <c r="I69" s="332"/>
      <c r="J69" s="332"/>
    </row>
    <row r="70" spans="1:11" hidden="1">
      <c r="C70" s="201"/>
      <c r="D70" s="334"/>
      <c r="E70" s="335"/>
      <c r="F70" s="335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7"/>
      <c r="D76" s="347"/>
      <c r="E76" s="347"/>
      <c r="F76" s="347"/>
      <c r="G76" s="347"/>
      <c r="H76" s="347"/>
      <c r="I76" s="347"/>
    </row>
    <row r="77" spans="1:11">
      <c r="F77" s="8"/>
      <c r="H77" s="68"/>
    </row>
    <row r="78" spans="1:11">
      <c r="D78" s="357" t="s">
        <v>660</v>
      </c>
      <c r="E78" s="1" t="s">
        <v>658</v>
      </c>
      <c r="F78" s="361" t="s">
        <v>667</v>
      </c>
    </row>
    <row r="79" spans="1:11">
      <c r="D79" s="289" t="s">
        <v>661</v>
      </c>
      <c r="E79" s="1" t="s">
        <v>659</v>
      </c>
      <c r="F79" s="64" t="s">
        <v>662</v>
      </c>
    </row>
    <row r="80" spans="1:11">
      <c r="D80" s="64"/>
      <c r="F80" s="64"/>
    </row>
    <row r="81" spans="4:5">
      <c r="D81" s="360"/>
    </row>
    <row r="82" spans="4:5">
      <c r="D82" s="362" t="s">
        <v>663</v>
      </c>
      <c r="E82" s="4"/>
    </row>
    <row r="83" spans="4:5">
      <c r="D83" s="64" t="s">
        <v>664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7" workbookViewId="0">
      <selection activeCell="C4" sqref="C4:H4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622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64" t="s">
        <v>592</v>
      </c>
      <c r="D2" s="364"/>
      <c r="E2" s="364"/>
      <c r="F2" s="364"/>
      <c r="G2" s="364"/>
      <c r="H2" s="364"/>
      <c r="I2" s="262"/>
      <c r="J2" s="262"/>
    </row>
    <row r="3" spans="1:11" ht="15.75">
      <c r="A3" s="260"/>
      <c r="B3" s="261"/>
      <c r="C3" s="365" t="s">
        <v>342</v>
      </c>
      <c r="D3" s="365"/>
      <c r="E3" s="365"/>
      <c r="F3" s="365"/>
      <c r="G3" s="365"/>
      <c r="H3" s="365"/>
      <c r="I3" s="262"/>
      <c r="J3" s="262"/>
    </row>
    <row r="4" spans="1:11" ht="15.75">
      <c r="A4" s="260"/>
      <c r="B4" s="261"/>
      <c r="C4" s="365" t="s">
        <v>678</v>
      </c>
      <c r="D4" s="365"/>
      <c r="E4" s="365"/>
      <c r="F4" s="365"/>
      <c r="G4" s="365"/>
      <c r="H4" s="365"/>
      <c r="I4" s="262"/>
      <c r="J4" s="262"/>
    </row>
    <row r="5" spans="1:11" ht="15.75">
      <c r="A5" s="260"/>
      <c r="B5" s="261"/>
      <c r="C5" s="365" t="s">
        <v>0</v>
      </c>
      <c r="D5" s="365"/>
      <c r="E5" s="365"/>
      <c r="F5" s="365"/>
      <c r="G5" s="365"/>
      <c r="H5" s="365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2025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529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84</v>
      </c>
      <c r="B9" s="261"/>
      <c r="C9" s="261"/>
      <c r="D9" s="261" t="s">
        <v>35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85</v>
      </c>
      <c r="B10" s="261"/>
      <c r="C10" s="261"/>
      <c r="D10" s="261" t="s">
        <v>106</v>
      </c>
      <c r="E10" s="261"/>
      <c r="F10" s="308">
        <f>Ingresos!B9</f>
        <v>6291602.3899999997</v>
      </c>
      <c r="G10" s="269"/>
      <c r="H10" s="268"/>
      <c r="I10" s="270"/>
      <c r="J10" s="262"/>
      <c r="K10" s="68"/>
    </row>
    <row r="11" spans="1:11" ht="15.75">
      <c r="A11" s="260" t="s">
        <v>86</v>
      </c>
      <c r="B11" s="261"/>
      <c r="C11" s="261"/>
      <c r="D11" s="261" t="s">
        <v>99</v>
      </c>
      <c r="E11" s="261"/>
      <c r="F11" s="308">
        <f>Ingresos!B16</f>
        <v>7498756.8200000003</v>
      </c>
      <c r="G11" s="269"/>
      <c r="H11" s="268"/>
      <c r="I11" s="270"/>
      <c r="J11" s="262"/>
      <c r="K11" s="68"/>
    </row>
    <row r="12" spans="1:11" ht="15.75">
      <c r="A12" s="260" t="s">
        <v>87</v>
      </c>
      <c r="B12" s="261"/>
      <c r="C12" s="261"/>
      <c r="D12" s="261" t="s">
        <v>36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46</v>
      </c>
      <c r="D13" s="261"/>
      <c r="E13" s="261"/>
      <c r="F13" s="310">
        <f>SUM(F9:F12)</f>
        <v>13790359.210000001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531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88</v>
      </c>
      <c r="B16" s="261"/>
      <c r="C16" s="261"/>
      <c r="D16" s="261" t="s">
        <v>37</v>
      </c>
      <c r="E16" s="261"/>
      <c r="F16" s="311">
        <f>'Total Gasto'!B9</f>
        <v>1392770.2599999998</v>
      </c>
      <c r="G16" s="272"/>
      <c r="H16" s="272"/>
      <c r="I16" s="270"/>
      <c r="J16" s="262"/>
      <c r="K16" s="68"/>
    </row>
    <row r="17" spans="1:14" ht="15.75">
      <c r="A17" s="260" t="s">
        <v>89</v>
      </c>
      <c r="B17" s="261"/>
      <c r="C17" s="261"/>
      <c r="D17" s="261" t="s">
        <v>38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90</v>
      </c>
      <c r="B18" s="261"/>
      <c r="C18" s="261"/>
      <c r="D18" s="261" t="s">
        <v>104</v>
      </c>
      <c r="E18" s="261"/>
      <c r="F18" s="311">
        <f>'Total Gasto'!B36</f>
        <v>12016306.300000001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91</v>
      </c>
      <c r="B19" s="261"/>
      <c r="C19" s="261"/>
      <c r="D19" s="261" t="s">
        <v>39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92</v>
      </c>
      <c r="B20" s="261"/>
      <c r="C20" s="261"/>
      <c r="D20" s="261" t="s">
        <v>40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93</v>
      </c>
      <c r="B21" s="261"/>
      <c r="C21" s="261"/>
      <c r="D21" s="261" t="s">
        <v>41</v>
      </c>
      <c r="E21" s="261"/>
      <c r="F21" s="314">
        <f>'Total Gasto'!B86+'Total Gasto'!B23</f>
        <v>725425.67999999993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94</v>
      </c>
      <c r="B22" s="261"/>
      <c r="C22" s="261"/>
      <c r="D22" s="261" t="s">
        <v>42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47</v>
      </c>
      <c r="D23" s="261"/>
      <c r="E23" s="261"/>
      <c r="F23" s="310">
        <f>SUM(F16:F22)</f>
        <v>14134502.24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95</v>
      </c>
      <c r="B25" s="261"/>
      <c r="C25" s="261"/>
      <c r="D25" s="261" t="s">
        <v>48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96</v>
      </c>
      <c r="B27" s="261"/>
      <c r="C27" s="261"/>
      <c r="D27" s="261" t="s">
        <v>43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103</v>
      </c>
      <c r="D29" s="261"/>
      <c r="E29" s="261"/>
      <c r="F29" s="315">
        <f>+F13-F23+F25+F27</f>
        <v>-344143.02999999933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44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97</v>
      </c>
      <c r="B32" s="261"/>
      <c r="C32" s="263"/>
      <c r="D32" s="261" t="s">
        <v>49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98</v>
      </c>
      <c r="B33" s="261"/>
      <c r="C33" s="261"/>
      <c r="D33" s="261" t="s">
        <v>45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333"/>
    </row>
    <row r="38" spans="1:11">
      <c r="D38" s="359" t="s">
        <v>657</v>
      </c>
      <c r="E38" s="1" t="s">
        <v>665</v>
      </c>
      <c r="F38" s="78"/>
    </row>
    <row r="39" spans="1:11">
      <c r="D39" s="358" t="s">
        <v>651</v>
      </c>
      <c r="E39" s="1" t="s">
        <v>659</v>
      </c>
      <c r="F39" s="106"/>
    </row>
    <row r="40" spans="1:11">
      <c r="D40" s="64"/>
      <c r="F40" s="64"/>
    </row>
    <row r="41" spans="1:11">
      <c r="D41" s="360"/>
    </row>
    <row r="42" spans="1:11">
      <c r="D42" s="106" t="s">
        <v>654</v>
      </c>
      <c r="E42" s="4"/>
    </row>
    <row r="43" spans="1:11">
      <c r="D43" s="64" t="s">
        <v>655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593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390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391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392</v>
      </c>
      <c r="F7" s="106"/>
      <c r="G7" s="105" t="s">
        <v>393</v>
      </c>
      <c r="H7" s="107"/>
      <c r="I7" s="105" t="s">
        <v>394</v>
      </c>
      <c r="J7" s="106"/>
      <c r="K7" s="105" t="s">
        <v>395</v>
      </c>
      <c r="L7" s="106"/>
      <c r="M7" s="105" t="s">
        <v>396</v>
      </c>
    </row>
    <row r="8" spans="1:15">
      <c r="C8" s="1" t="s">
        <v>397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398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399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400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401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402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398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399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403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400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401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404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573</v>
      </c>
      <c r="D2" s="364"/>
      <c r="E2" s="364"/>
      <c r="F2" s="364"/>
      <c r="G2" s="364"/>
      <c r="H2" s="364"/>
    </row>
    <row r="3" spans="2:13" ht="15.75">
      <c r="C3" s="367" t="s">
        <v>343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344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345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346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347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348</v>
      </c>
      <c r="F12" s="68"/>
      <c r="G12" s="69"/>
      <c r="H12" s="68"/>
      <c r="K12" s="68"/>
    </row>
    <row r="13" spans="2:13" customFormat="1">
      <c r="B13" s="2"/>
      <c r="C13" s="2"/>
      <c r="D13" s="95" t="s">
        <v>349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350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351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352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353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354</v>
      </c>
      <c r="F19" s="68"/>
      <c r="G19" s="69"/>
      <c r="H19" s="76"/>
      <c r="K19" s="68"/>
    </row>
    <row r="20" spans="2:13" customFormat="1">
      <c r="B20" s="2"/>
      <c r="C20" s="2"/>
      <c r="D20" s="95" t="s">
        <v>355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356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357</v>
      </c>
      <c r="F22" s="68"/>
      <c r="G22" s="69"/>
      <c r="H22" s="76"/>
      <c r="K22" s="68"/>
    </row>
    <row r="23" spans="2:13" customFormat="1">
      <c r="B23" s="2"/>
      <c r="C23" s="2"/>
      <c r="D23" s="95" t="s">
        <v>358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359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360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361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362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363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364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365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366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367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352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368</v>
      </c>
      <c r="F36" s="68"/>
      <c r="G36" s="69"/>
      <c r="H36" s="68"/>
      <c r="K36" s="68"/>
    </row>
    <row r="37" spans="2:13" ht="30">
      <c r="D37" s="95" t="s">
        <v>369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370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371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372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373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360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374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375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376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377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378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379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352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380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381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382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383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384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360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385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386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387</v>
      </c>
      <c r="F61" s="87"/>
      <c r="G61" s="69"/>
      <c r="H61" s="87"/>
      <c r="K61" s="68"/>
    </row>
    <row r="62" spans="2:13" ht="15.75" thickBot="1">
      <c r="C62" s="6" t="s">
        <v>388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389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0" activePane="bottomLeft" state="frozen"/>
      <selection pane="bottomLeft" activeCell="C20" sqref="C20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573</v>
      </c>
      <c r="C1" s="364"/>
      <c r="D1" s="184"/>
      <c r="E1" s="184"/>
      <c r="F1" s="184"/>
      <c r="G1" s="184"/>
    </row>
    <row r="2" spans="1:7" ht="18.75">
      <c r="B2" s="372" t="s">
        <v>532</v>
      </c>
      <c r="C2" s="372"/>
      <c r="D2" s="57"/>
    </row>
    <row r="3" spans="1:7" ht="18.75">
      <c r="B3" s="373" t="s">
        <v>679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449</v>
      </c>
      <c r="B7" s="369" t="s">
        <v>126</v>
      </c>
      <c r="C7" s="374" t="s">
        <v>405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130</v>
      </c>
      <c r="C10" s="376"/>
    </row>
    <row r="11" spans="1:7" s="11" customFormat="1" ht="15.75">
      <c r="A11" s="89">
        <v>300105134</v>
      </c>
      <c r="B11" s="58" t="s">
        <v>127</v>
      </c>
      <c r="C11" s="212"/>
    </row>
    <row r="12" spans="1:7" s="11" customFormat="1" ht="15.75">
      <c r="A12" s="54"/>
      <c r="B12" s="58" t="s">
        <v>128</v>
      </c>
      <c r="C12" s="212"/>
      <c r="D12" s="14"/>
    </row>
    <row r="13" spans="1:7" s="11" customFormat="1" ht="15.75">
      <c r="A13" s="19" t="s">
        <v>471</v>
      </c>
      <c r="B13" s="58" t="s">
        <v>448</v>
      </c>
      <c r="C13" s="212"/>
      <c r="D13" s="14"/>
    </row>
    <row r="14" spans="1:7" s="11" customFormat="1" ht="15.75">
      <c r="A14" s="19" t="s">
        <v>455</v>
      </c>
      <c r="B14" s="58" t="s">
        <v>330</v>
      </c>
      <c r="C14" s="212">
        <v>1110.55</v>
      </c>
      <c r="D14" s="14"/>
    </row>
    <row r="15" spans="1:7" s="11" customFormat="1" ht="15.75">
      <c r="A15" s="19" t="s">
        <v>452</v>
      </c>
      <c r="B15" s="58" t="s">
        <v>329</v>
      </c>
      <c r="C15" s="212"/>
      <c r="D15" s="14"/>
    </row>
    <row r="16" spans="1:7" s="11" customFormat="1" ht="15.75">
      <c r="A16" s="19" t="s">
        <v>454</v>
      </c>
      <c r="B16" s="58" t="s">
        <v>129</v>
      </c>
      <c r="C16" s="212"/>
      <c r="D16" s="14"/>
    </row>
    <row r="17" spans="1:4" s="11" customFormat="1" ht="15.75">
      <c r="A17" s="19" t="s">
        <v>453</v>
      </c>
      <c r="B17" s="58" t="s">
        <v>331</v>
      </c>
      <c r="C17" s="212"/>
      <c r="D17" s="14"/>
    </row>
    <row r="18" spans="1:4" ht="15.75">
      <c r="A18" s="19" t="s">
        <v>451</v>
      </c>
      <c r="B18" s="58" t="s">
        <v>328</v>
      </c>
      <c r="C18" s="212"/>
      <c r="D18" s="2"/>
    </row>
    <row r="19" spans="1:4" ht="15.75">
      <c r="A19" s="19"/>
      <c r="B19" s="59" t="s">
        <v>131</v>
      </c>
      <c r="C19" s="214">
        <v>2591313.52</v>
      </c>
      <c r="D19" s="2"/>
    </row>
    <row r="20" spans="1:4" ht="15.75">
      <c r="A20" s="19"/>
      <c r="B20" s="59" t="s">
        <v>132</v>
      </c>
      <c r="C20" s="214"/>
      <c r="D20" s="2"/>
    </row>
    <row r="21" spans="1:4" ht="15.75">
      <c r="A21" s="123"/>
      <c r="B21" s="59" t="s">
        <v>325</v>
      </c>
      <c r="C21" s="214"/>
      <c r="D21" s="2"/>
    </row>
    <row r="22" spans="1:4" ht="15.75">
      <c r="A22" s="123"/>
      <c r="B22" s="59" t="s">
        <v>133</v>
      </c>
      <c r="C22" s="214"/>
      <c r="D22" s="2"/>
    </row>
    <row r="23" spans="1:4" ht="15.75">
      <c r="A23" s="123"/>
      <c r="B23" s="54" t="s">
        <v>456</v>
      </c>
      <c r="C23" s="211">
        <f>SUM(C10:C22)</f>
        <v>2592424.0699999998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449</v>
      </c>
      <c r="B26" s="120" t="s">
        <v>447</v>
      </c>
      <c r="C26" s="203" t="s">
        <v>405</v>
      </c>
    </row>
    <row r="27" spans="1:4" ht="15.75">
      <c r="A27" s="19">
        <v>9995028000</v>
      </c>
      <c r="B27" s="59" t="s">
        <v>450</v>
      </c>
      <c r="C27" s="212"/>
    </row>
    <row r="28" spans="1:4" ht="15.75">
      <c r="A28" s="19">
        <v>9995028001</v>
      </c>
      <c r="B28" s="59" t="s">
        <v>446</v>
      </c>
      <c r="C28" s="212"/>
    </row>
    <row r="29" spans="1:4" ht="15.75">
      <c r="A29" s="19">
        <v>2110003000</v>
      </c>
      <c r="B29" s="119" t="s">
        <v>441</v>
      </c>
      <c r="C29" s="212"/>
    </row>
    <row r="30" spans="1:4" ht="15.75">
      <c r="A30" s="19">
        <v>9998014000</v>
      </c>
      <c r="B30" s="119" t="s">
        <v>442</v>
      </c>
      <c r="C30" s="214"/>
    </row>
    <row r="31" spans="1:4" ht="15.75">
      <c r="A31" s="19"/>
      <c r="B31" s="59" t="s">
        <v>443</v>
      </c>
      <c r="C31" s="215"/>
    </row>
    <row r="32" spans="1:4" ht="15.75">
      <c r="A32" s="19">
        <v>100198000</v>
      </c>
      <c r="B32" s="59" t="s">
        <v>444</v>
      </c>
      <c r="C32" s="214"/>
    </row>
    <row r="33" spans="1:3" ht="15.75">
      <c r="A33" s="19">
        <v>100198001</v>
      </c>
      <c r="B33" s="59" t="s">
        <v>445</v>
      </c>
      <c r="C33" s="215"/>
    </row>
    <row r="34" spans="1:3" ht="15.75">
      <c r="A34" s="19"/>
      <c r="B34" s="54" t="s">
        <v>457</v>
      </c>
      <c r="C34" s="216"/>
    </row>
    <row r="35" spans="1:3" ht="15.75">
      <c r="A35" s="121"/>
      <c r="C35" s="46"/>
    </row>
    <row r="36" spans="1:3" ht="15.75">
      <c r="B36" s="54" t="s">
        <v>462</v>
      </c>
      <c r="C36" s="216">
        <f>+C23+C34</f>
        <v>2592424.0699999998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activeCell="D26" sqref="D26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573</v>
      </c>
      <c r="B1" s="372"/>
    </row>
    <row r="2" spans="1:2" ht="18.75">
      <c r="A2" s="372" t="s">
        <v>460</v>
      </c>
      <c r="B2" s="372"/>
    </row>
    <row r="3" spans="1:2" ht="18.75">
      <c r="A3" s="373" t="s">
        <v>680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135</v>
      </c>
      <c r="B8" s="377" t="s">
        <v>405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533</v>
      </c>
      <c r="B11" s="286"/>
    </row>
    <row r="12" spans="1:2" s="9" customFormat="1" ht="15.75">
      <c r="A12" s="20" t="s">
        <v>136</v>
      </c>
      <c r="B12" s="286"/>
    </row>
    <row r="13" spans="1:2" s="9" customFormat="1" ht="15.75">
      <c r="A13" s="20" t="s">
        <v>139</v>
      </c>
      <c r="B13" s="286"/>
    </row>
    <row r="14" spans="1:2" s="9" customFormat="1" ht="18.75">
      <c r="A14" s="20" t="s">
        <v>140</v>
      </c>
      <c r="B14" s="342">
        <v>7987468.46</v>
      </c>
    </row>
    <row r="15" spans="1:2" s="9" customFormat="1" ht="15.75">
      <c r="A15" s="20" t="s">
        <v>326</v>
      </c>
      <c r="B15" s="286"/>
    </row>
    <row r="16" spans="1:2" ht="15.75">
      <c r="A16" s="53" t="s">
        <v>137</v>
      </c>
      <c r="B16" s="287">
        <f>+B11+B12+B13+B14+B15</f>
        <v>7987468.46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B11" sqref="B11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573</v>
      </c>
      <c r="B1" s="364"/>
    </row>
    <row r="2" spans="1:3" ht="18.75">
      <c r="A2" s="372" t="s">
        <v>648</v>
      </c>
      <c r="B2" s="372"/>
    </row>
    <row r="3" spans="1:3" ht="18.75">
      <c r="A3" s="373" t="s">
        <v>684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141</v>
      </c>
      <c r="B7" s="118" t="s">
        <v>405</v>
      </c>
    </row>
    <row r="8" spans="1:3" ht="15.75">
      <c r="A8" s="36" t="s">
        <v>327</v>
      </c>
      <c r="B8" s="247">
        <v>1569123.36</v>
      </c>
    </row>
    <row r="9" spans="1:3" ht="15.75">
      <c r="A9" s="113" t="s">
        <v>644</v>
      </c>
      <c r="B9" s="247">
        <v>1618105.96</v>
      </c>
    </row>
    <row r="10" spans="1:3" ht="15.75">
      <c r="A10" s="113" t="s">
        <v>647</v>
      </c>
      <c r="B10" s="208">
        <v>9137109.7100000009</v>
      </c>
    </row>
    <row r="11" spans="1:3" ht="15.75">
      <c r="A11" s="113"/>
      <c r="B11" s="322"/>
    </row>
    <row r="12" spans="1:3">
      <c r="A12" s="24" t="s">
        <v>142</v>
      </c>
      <c r="B12" s="210">
        <f>SUM(B8:B11)</f>
        <v>12324339.030000001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573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542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620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543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544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545</v>
      </c>
      <c r="B8" s="385" t="s">
        <v>546</v>
      </c>
      <c r="C8" s="185" t="s">
        <v>547</v>
      </c>
      <c r="D8" s="186" t="s">
        <v>548</v>
      </c>
      <c r="E8" s="185" t="s">
        <v>549</v>
      </c>
      <c r="F8" s="185" t="s">
        <v>550</v>
      </c>
      <c r="G8" s="186" t="s">
        <v>551</v>
      </c>
      <c r="H8" s="383" t="s">
        <v>108</v>
      </c>
    </row>
    <row r="9" spans="1:9">
      <c r="A9" s="384"/>
      <c r="B9" s="386"/>
      <c r="C9" s="187" t="s">
        <v>552</v>
      </c>
      <c r="D9" s="188" t="s">
        <v>553</v>
      </c>
      <c r="E9" s="187" t="s">
        <v>554</v>
      </c>
      <c r="F9" s="187" t="s">
        <v>555</v>
      </c>
      <c r="G9" s="188" t="s">
        <v>556</v>
      </c>
      <c r="H9" s="384"/>
    </row>
    <row r="10" spans="1:9">
      <c r="A10" s="175" t="s">
        <v>557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558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559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560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561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99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562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563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564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565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560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562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566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2025-08-05T13:06:50Z</cp:lastPrinted>
  <dcterms:created xsi:type="dcterms:W3CDTF">2018-05-02T13:48:18Z</dcterms:created>
  <dcterms:modified xsi:type="dcterms:W3CDTF">2025-08-11T17:52:31Z</dcterms:modified>
</cp:coreProperties>
</file>