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81029" iterateDelta="1E-4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<sst xmlns="http://schemas.openxmlformats.org/spreadsheetml/2006/main" count="1018" uniqueCount="685">
  <si>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</si>
  <si>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</si>
  <si>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</si>
  <si>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</si>
  <si>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</si>
  <si>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</si>
  <si>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</si>
  <si>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</si>
  <si>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</si>
  <si>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</si>
  <si>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</si>
  <si>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</si>
  <si>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</si>
  <si>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</si>
  <si>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</si>
  <si>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</si>
  <si>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</si>
  <si>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</si>
  <si>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</si>
  <si>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</si>
  <si>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</si>
  <si>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</si>
  <si>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</si>
  <si>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</si>
  <si>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</si>
  <si>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</si>
  <si>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</si>
  <si>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</si>
  <si>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</si>
  <si>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</si>
  <si>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</si>
  <si>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</si>
  <si>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</si>
  <si>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</si>
  <si>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</si>
  <si>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</si>
  <si>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</si>
  <si>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</si>
  <si>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</si>
  <si>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</si>
  <si>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</si>
  <si>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</si>
  <si>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</si>
  <si>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</si>
  <si>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</si>
  <si>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</si>
  <si>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</si>
  <si>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</si>
  <si>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</si>
  <si>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</si>
  <si>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</si>
  <si>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</si>
  <si>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</si>
  <si>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</si>
  <si>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</si>
  <si>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</si>
  <si>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</si>
  <si>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</si>
  <si>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</si>
  <si>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</si>
  <si>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</si>
  <si>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</si>
  <si>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</si>
  <si>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</si>
  <si>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</si>
  <si>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</si>
  <si>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</si>
  <si>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</si>
  <si>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</si>
  <si>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</si>
  <si>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</si>
  <si>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</si>
  <si>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</si>
  <si>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</si>
  <si>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</si>
  <si>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</si>
  <si>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</si>
  <si>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</si>
  <si>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</si>
  <si>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</si>
  <si>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</si>
  <si>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</si>
  <si>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</si>
  <si>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</si>
  <si>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</si>
  <si>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</si>
  <si>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</si>
  <si>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</si>
  <si>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</si>
  <si>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</si>
  <si>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</si>
  <si>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</si>
  <si>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</si>
  <si>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</si>
  <si>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</si>
  <si>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</si>
  <si>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</si>
  <si>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</si>
  <si>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</si>
  <si>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</si>
  <si>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</si>
  <si>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</si>
  <si>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</si>
  <si>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</si>
  <si>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</si>
  <si>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</si>
  <si>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</si>
  <si>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</si>
  <si>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</si>
  <si>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</si>
  <si>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</si>
  <si>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</si>
  <si>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</si>
  <si>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</si>
  <si>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</si>
  <si>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</si>
  <si>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</si>
  <si>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</si>
  <si>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</si>
  <si>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</si>
  <si>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</si>
  <si>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</si>
  <si>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</si>
  <si>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</si>
  <si>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</si>
  <si>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</si>
  <si>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</si>
  <si>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</si>
  <si>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</si>
  <si>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</si>
  <si>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</si>
  <si>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</si>
  <si>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</si>
  <si>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</si>
  <si>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</si>
  <si>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</si>
  <si>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</si>
  <si>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</si>
  <si>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</si>
  <si>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</si>
  <si>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</si>
  <si>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</si>
  <si>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</si>
  <si>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</si>
  <si>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</si>
  <si>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</si>
  <si>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</si>
  <si>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</si>
  <si>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</si>
  <si>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</si>
  <si>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</si>
  <si>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</si>
  <si>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</si>
  <si>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</si>
  <si>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</si>
  <si>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</si>
  <si>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</si>
  <si>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</si>
  <si>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</si>
  <si>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</si>
  <si>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</si>
  <si>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</si>
  <si>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</si>
  <si>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</si>
  <si>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</si>
  <si>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</si>
  <si>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</si>
  <si>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</si>
  <si>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</si>
  <si>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</si>
  <si>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</si>
  <si>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</si>
  <si>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</si>
  <si>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</si>
  <si>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</si>
  <si>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</si>
  <si>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</si>
  <si>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</si>
  <si>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</si>
  <si>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</si>
  <si>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</si>
  <si>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</si>
  <si>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</si>
  <si>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</si>
  <si>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</si>
  <si>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</si>
  <si>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</si>
  <si>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</si>
  <si>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</si>
  <si>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</si>
  <si>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</si>
  <si>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</si>
  <si>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</si>
  <si>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</si>
  <si>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</si>
  <si>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</si>
  <si>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</si>
  <si>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</si>
  <si>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</si>
  <si>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</si>
  <si>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</si>
  <si>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</si>
  <si>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</si>
  <si>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</si>
  <si>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</si>
  <si>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</si>
  <si>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</si>
  <si>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</si>
  <si>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</si>
  <si>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</si>
  <si>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</si>
  <si>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</si>
  <si>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</si>
  <si>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</si>
  <si>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</si>
  <si>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</si>
  <si>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</si>
  <si>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</si>
  <si>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</si>
  <si>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</si>
  <si>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</si>
  <si>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</si>
  <si>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</si>
  <si>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</si>
  <si>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</si>
  <si>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</si>
  <si>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</si>
  <si>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</si>
  <si>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</si>
  <si>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</si>
  <si>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</si>
  <si>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</si>
  <si>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</si>
  <si>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</si>
  <si>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</si>
  <si>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</si>
  <si>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</si>
  <si>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</si>
  <si>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</si>
  <si>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</si>
  <si>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</si>
  <si>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</si>
  <si>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</si>
  <si>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</si>
  <si>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</si>
  <si>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</si>
  <si>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</si>
  <si>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</si>
  <si>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</si>
  <si>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</si>
  <si>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</si>
  <si>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</si>
  <si>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</si>
  <si>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</si>
  <si>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</si>
  <si>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</si>
  <si>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</si>
  <si>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</si>
  <si>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</si>
  <si>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</si>
  <si>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</si>
  <si>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</si>
  <si>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</si>
  <si>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</si>
  <si>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</si>
  <si>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</si>
  <si>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</si>
  <si>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</si>
  <si>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</si>
  <si>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</si>
  <si>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</si>
  <si>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</si>
  <si>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</si>
  <si>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</si>
  <si>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</si>
  <si>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</si>
  <si>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</si>
  <si>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</si>
  <si>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</si>
  <si>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</si>
  <si>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</si>
  <si>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</si>
  <si>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</si>
  <si>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</si>
  <si>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</si>
  <si>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</si>
  <si>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</si>
  <si>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</si>
  <si>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</si>
  <si>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</si>
  <si>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</si>
  <si>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</si>
  <si>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</si>
  <si>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</si>
  <si>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</si>
  <si>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</si>
  <si>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</si>
  <si>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</si>
  <si>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</si>
  <si>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</si>
  <si>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</si>
  <si>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</si>
  <si>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</si>
  <si>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</si>
  <si>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</si>
  <si>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</si>
  <si>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</si>
  <si>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</si>
  <si>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</si>
  <si>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</si>
  <si>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</si>
  <si>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</si>
  <si>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</si>
  <si>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</si>
  <si>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</si>
  <si>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</si>
  <si>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</si>
  <si>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</si>
  <si>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</si>
  <si>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</si>
  <si>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</si>
  <si>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</si>
  <si>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</si>
  <si>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</si>
  <si>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</si>
  <si>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</si>
  <si>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</si>
  <si>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</si>
  <si>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</si>
  <si>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</si>
  <si>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</si>
  <si>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</si>
  <si>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</si>
  <si>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</si>
  <si>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</si>
  <si>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</si>
  <si>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</si>
  <si>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</si>
  <si>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</si>
  <si>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</si>
  <si>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</si>
  <si>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</si>
  <si>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</si>
  <si>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</si>
  <si>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</si>
  <si>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</si>
  <si>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</si>
  <si>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</si>
  <si>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</si>
  <si>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</si>
  <si>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</si>
  <si>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</si>
  <si>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</si>
  <si>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</si>
  <si>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</si>
  <si>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</si>
  <si>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</si>
  <si>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</si>
  <si>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</si>
  <si>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</si>
  <si>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</si>
  <si>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</si>
  <si>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</si>
  <si>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</si>
  <si>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</si>
  <si>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</si>
  <si>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</si>
  <si>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</si>
  <si>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</si>
  <si>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</si>
  <si>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</si>
  <si>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</si>
  <si>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</si>
  <si>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</si>
  <si>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</si>
  <si>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</si>
  <si>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</si>
  <si>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</si>
  <si>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</si>
  <si>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</si>
  <si>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</si>
  <si>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</si>
  <si>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</si>
  <si>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</si>
  <si>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</si>
  <si>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</si>
  <si>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</si>
  <si>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</si>
  <si>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</si>
  <si>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</si>
  <si>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</si>
  <si>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</si>
  <si>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</si>
  <si>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</si>
  <si>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</si>
  <si>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</si>
  <si>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</si>
  <si>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</si>
  <si>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</si>
  <si>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</si>
  <si>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</si>
  <si>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</si>
  <si>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</si>
  <si>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</si>
  <si>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</si>
  <si>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</si>
  <si>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</si>
  <si>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</si>
  <si>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</si>
  <si>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</si>
  <si>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</si>
  <si>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</si>
  <si>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</si>
  <si>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</si>
  <si>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</si>
  <si>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</si>
  <si>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</si>
  <si>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</si>
  <si>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</si>
  <si>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</si>
  <si>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</si>
  <si>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</si>
  <si>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</si>
  <si>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</si>
  <si>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</si>
  <si>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</si>
  <si>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</si>
  <si>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</si>
  <si>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</si>
  <si>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</si>
  <si>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</si>
  <si>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</si>
  <si>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</si>
  <si>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</si>
  <si>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</si>
  <si>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</si>
  <si>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</si>
  <si>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</si>
  <si>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</si>
  <si>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</si>
  <si>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</si>
  <si>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</si>
  <si>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</si>
  <si>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</si>
  <si>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</si>
  <si>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</si>
  <si>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</si>
  <si>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</si>
  <si>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</si>
  <si>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</si>
  <si>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</si>
  <si>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</si>
  <si>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</si>
  <si>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</si>
  <si>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</si>
  <si>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</si>
  <si>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</si>
  <si>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</si>
  <si>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</si>
  <si>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</si>
  <si>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</si>
  <si>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</si>
  <si>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</si>
  <si>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</si>
  <si>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</si>
  <si>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</si>
  <si>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</si>
  <si>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</si>
  <si>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</si>
  <si>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</si>
  <si>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</si>
  <si>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</si>
  <si>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</si>
  <si>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</si>
  <si>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</si>
  <si>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</si>
  <si>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</si>
  <si>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</si>
  <si>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</si>
  <si>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</si>
  <si>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</si>
  <si>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</si>
  <si>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</si>
  <si>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</si>
  <si>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</si>
  <si>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</si>
  <si>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</si>
  <si>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</si>
  <si>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</si>
  <si>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</si>
  <si>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</si>
  <si>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</si>
  <si>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</si>
  <si>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</si>
  <si>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</si>
  <si>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</si>
  <si>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</si>
  <si>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</si>
  <si>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</si>
  <si>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</si>
  <si>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</si>
  <si>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</si>
  <si>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</si>
  <si>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</si>
  <si>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</si>
  <si>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</si>
  <si>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</si>
  <si>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</si>
  <si>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</si>
  <si>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</si>
  <si>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</si>
  <si>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</si>
  <si>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</si>
  <si>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</si>
  <si>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</si>
  <si>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</si>
  <si>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</si>
  <si>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</si>
  <si>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</si>
  <si>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</si>
  <si>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</si>
  <si>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</si>
  <si>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</si>
  <si>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</si>
  <si>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</si>
  <si>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</si>
  <si>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</si>
  <si>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</si>
  <si>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</si>
  <si>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</si>
  <si>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</si>
  <si>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</si>
  <si>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</si>
  <si>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</si>
  <si>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</si>
  <si>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</si>
  <si>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</si>
  <si>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</si>
  <si>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</si>
  <si>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</si>
  <si>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</si>
  <si>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</si>
  <si>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</si>
  <si>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</si>
  <si>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</si>
  <si>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</si>
  <si>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</si>
  <si>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</si>
  <si>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</si>
  <si>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</si>
  <si>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</si>
  <si>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</si>
  <si>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</si>
  <si>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</si>
  <si>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</si>
  <si>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</si>
  <si>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</si>
  <si>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</si>
  <si>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</si>
  <si>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</si>
  <si>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</si>
  <si>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</si>
  <si>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</si>
  <si>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</si>
  <si>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</si>
  <si>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</si>
  <si>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</si>
  <si>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</si>
  <si>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</si>
  <si>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</si>
  <si>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</si>
  <si>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</si>
  <si>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</si>
  <si>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</si>
  <si>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</si>
  <si>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</si>
  <si>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</si>
  <si>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</si>
  <si>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</si>
  <si>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</si>
  <si>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</si>
  <si>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</si>
  <si>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</si>
  <si>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</si>
  <si>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</si>
  <si>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</si>
  <si>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</si>
  <si>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</si>
  <si>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</si>
  <si>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</si>
  <si>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</si>
  <si>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</si>
  <si>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</si>
  <si>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</si>
  <si>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</si>
  <si>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</si>
  <si>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</si>
  <si>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</si>
  <si>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</si>
  <si>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</si>
  <si>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</si>
  <si>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</si>
  <si>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</si>
  <si>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</si>
  <si>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</si>
  <si>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</si>
  <si>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</si>
  <si>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</si>
  <si>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</si>
  <si>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</si>
  <si>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</si>
  <si>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</si>
  <si>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</si>
  <si>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</si>
  <si>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</si>
  <si>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</si>
  <si>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</si>
  <si>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</si>
  <si>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</si>
  <si>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</si>
  <si>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</si>
  <si>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</si>
  <si>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</si>
  <si>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</si>
  <si>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</si>
  <si>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</si>
  <si>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</si>
  <si>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</si>
  <si>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</si>
  <si>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</si>
  <si>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</si>
  <si>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</si>
  <si>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</si>
  <si>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</si>
  <si>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</si>
  <si>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</si>
  <si>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</si>
  <si>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</si>
  <si>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</si>
  <si>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</si>
  <si>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</si>
  <si>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</si>
  <si>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</si>
  <si>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</si>
  <si>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</si>
  <si>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</si>
  <si>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</si>
  <si>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</si>
  <si>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</si>
  <si>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</si>
  <si>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</si>
  <si>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</si>
  <si>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</si>
  <si>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</si>
  <si>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</si>
  <si>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</si>
  <si>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</si>
  <si>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</si>
  <si>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</si>
  <si>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</si>
  <si>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</si>
  <si>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</si>
  <si>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</si>
  <si>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</si>
  <si>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</si>
  <si>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</si>
  <si>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</si>
  <si>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</si>
  <si>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</si>
  <si>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</si>
  <si>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</si>
  <si>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</si>
  <si>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</si>
  <si>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Ingresos(Nota 17)</t>
  </si>
  <si>
    <t>Prestaciones Laborales</t>
  </si>
  <si>
    <t xml:space="preserve">Sueldos al personal contratado </t>
  </si>
  <si>
    <t>Al 31  de agosto   de 2025</t>
  </si>
  <si>
    <t xml:space="preserve">             Del ejercicio terminado Al 31 de agosto  de 2025</t>
  </si>
  <si>
    <t>Al 31 de agosto  de 2025</t>
  </si>
  <si>
    <t>Del ejercicio terminado Al 31 agosto    de 2025</t>
  </si>
  <si>
    <t>Del ejercicio terminado Al 31 agosto  2025</t>
  </si>
  <si>
    <t>Del ejercicio terminado Al  31 de  agosto   2025</t>
  </si>
  <si>
    <t>Del ejercicio terminado Al 31 agosto    2025</t>
  </si>
  <si>
    <t>Del ejercicio terminado Al 31 de agosto  2025</t>
  </si>
  <si>
    <t>Del ejercicio terminado Al 31 de agosto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</si>
</sst>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H199" sqref="H199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592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676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300" t="s">
        <v>486</v>
      </c>
      <c r="E5" s="131"/>
    </row>
    <row r="6" spans="1:8" ht="15.75">
      <c r="A6" s="132" t="s">
        <v>50</v>
      </c>
      <c r="B6" s="140" t="s">
        <v>487</v>
      </c>
      <c r="C6" s="295">
        <f>Efectivo!C36</f>
        <v>12524263.33</v>
      </c>
      <c r="D6" s="301"/>
      <c r="E6" s="126"/>
    </row>
    <row r="7" spans="1:8" ht="15.75">
      <c r="A7" s="132" t="s">
        <v>53</v>
      </c>
      <c r="B7" s="140" t="s">
        <v>591</v>
      </c>
      <c r="C7" s="295">
        <f>'Cuenta por Cobrar'!B16</f>
        <v>8796828.8399999999</v>
      </c>
      <c r="D7" s="301"/>
      <c r="E7" s="126"/>
      <c r="F7" s="127"/>
      <c r="G7" s="127"/>
    </row>
    <row r="8" spans="1:8" ht="15.75">
      <c r="A8" s="132" t="s">
        <v>54</v>
      </c>
      <c r="B8" s="140" t="s">
        <v>324</v>
      </c>
      <c r="C8" s="295">
        <f>Inventario!B12</f>
        <v>13187005.779999999</v>
      </c>
      <c r="D8" s="301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6"/>
      <c r="D9" s="301"/>
      <c r="E9" s="126"/>
      <c r="F9" s="127"/>
      <c r="G9" s="127"/>
    </row>
    <row r="10" spans="1:8" ht="15.75">
      <c r="A10" s="132" t="s">
        <v>61</v>
      </c>
      <c r="B10" s="140" t="s">
        <v>489</v>
      </c>
      <c r="C10" s="296"/>
      <c r="D10" s="301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8"/>
      <c r="D13" s="301"/>
      <c r="E13" s="126"/>
      <c r="F13" s="127"/>
      <c r="G13" s="127"/>
    </row>
    <row r="14" spans="1:8" ht="15.75">
      <c r="A14" s="132" t="s">
        <v>65</v>
      </c>
      <c r="B14" s="142" t="s">
        <v>643</v>
      </c>
      <c r="C14" s="296"/>
      <c r="D14" s="301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521</v>
      </c>
      <c r="C16" s="297"/>
      <c r="D16" s="301"/>
      <c r="E16" s="126"/>
      <c r="F16" s="127"/>
      <c r="G16" s="127"/>
    </row>
    <row r="17" spans="1:8" ht="15.75">
      <c r="A17" s="132"/>
      <c r="B17" s="142" t="s">
        <v>520</v>
      </c>
      <c r="C17" s="297"/>
      <c r="D17" s="343">
        <f>'CXP Corto plazo'!B10</f>
        <v>68303452.810000002</v>
      </c>
      <c r="E17" s="126"/>
      <c r="F17" s="127"/>
      <c r="G17" s="127"/>
    </row>
    <row r="18" spans="1:8" ht="15.75">
      <c r="A18" s="132"/>
      <c r="B18" s="142" t="s">
        <v>674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338</v>
      </c>
      <c r="C19" s="321"/>
      <c r="D19" s="345">
        <f>'ESF SNS'!F60</f>
        <v>-43727194.119999997</v>
      </c>
      <c r="E19" s="126"/>
      <c r="F19" s="127"/>
      <c r="G19" s="127"/>
      <c r="H19" s="338"/>
    </row>
    <row r="20" spans="1:8" ht="15.75">
      <c r="A20" s="132" t="s">
        <v>82</v>
      </c>
      <c r="B20" s="140" t="s">
        <v>493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81</v>
      </c>
      <c r="B21" s="140" t="s">
        <v>401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494</v>
      </c>
      <c r="C22" s="296"/>
      <c r="D22" s="345"/>
      <c r="E22" s="126"/>
      <c r="F22" s="127"/>
      <c r="G22" s="127"/>
      <c r="H22" s="338"/>
    </row>
    <row r="23" spans="1:8" ht="15.75">
      <c r="A23" s="132" t="s">
        <v>86</v>
      </c>
      <c r="B23" s="140" t="s">
        <v>323</v>
      </c>
      <c r="C23" s="237"/>
      <c r="D23" s="346">
        <f>Ingresos!B26</f>
        <v>22491913.649999999</v>
      </c>
      <c r="E23" s="126"/>
      <c r="F23" s="127"/>
      <c r="G23" s="127"/>
      <c r="H23" s="338"/>
    </row>
    <row r="24" spans="1:8" ht="15.75">
      <c r="A24" s="132" t="s">
        <v>88</v>
      </c>
      <c r="B24" s="257" t="s">
        <v>154</v>
      </c>
      <c r="C24" s="237">
        <v>1146238.1399999999</v>
      </c>
      <c r="D24" s="301"/>
      <c r="E24" s="126"/>
      <c r="F24" s="127"/>
      <c r="G24" s="127"/>
      <c r="H24" s="338"/>
    </row>
    <row r="25" spans="1:8" ht="15.75">
      <c r="A25" s="132" t="s">
        <v>88</v>
      </c>
      <c r="B25" s="257" t="s">
        <v>675</v>
      </c>
      <c r="C25" s="237"/>
      <c r="D25" s="301"/>
      <c r="E25" s="126"/>
      <c r="F25" s="127"/>
      <c r="G25" s="127"/>
      <c r="H25" s="338"/>
    </row>
    <row r="26" spans="1:8" ht="15.75">
      <c r="A26" s="132" t="s">
        <v>88</v>
      </c>
      <c r="B26" s="19" t="s">
        <v>156</v>
      </c>
      <c r="C26" s="237"/>
      <c r="D26" s="301"/>
      <c r="E26" s="126"/>
      <c r="F26" s="127"/>
      <c r="G26" s="127"/>
      <c r="H26" s="338"/>
    </row>
    <row r="27" spans="1:8" ht="15.75">
      <c r="A27" s="132" t="s">
        <v>88</v>
      </c>
      <c r="B27" s="19" t="s">
        <v>157</v>
      </c>
      <c r="C27" s="237"/>
      <c r="D27" s="301"/>
      <c r="E27" s="126"/>
      <c r="F27" s="127"/>
      <c r="G27" s="127"/>
      <c r="H27" s="338"/>
    </row>
    <row r="28" spans="1:8" ht="15.75">
      <c r="A28" s="132" t="s">
        <v>88</v>
      </c>
      <c r="B28" s="257" t="s">
        <v>158</v>
      </c>
      <c r="C28" s="237"/>
      <c r="D28" s="301"/>
      <c r="E28" s="126"/>
      <c r="F28" s="127"/>
      <c r="G28" s="127"/>
      <c r="H28" s="338"/>
    </row>
    <row r="29" spans="1:8" ht="15.75">
      <c r="A29" s="132" t="s">
        <v>88</v>
      </c>
      <c r="B29" s="257" t="s">
        <v>160</v>
      </c>
      <c r="C29" s="237"/>
      <c r="D29" s="301"/>
      <c r="E29" s="126"/>
      <c r="F29" s="127"/>
      <c r="G29" s="127"/>
      <c r="H29" s="338"/>
    </row>
    <row r="30" spans="1:8" ht="15.75">
      <c r="A30" s="132" t="s">
        <v>88</v>
      </c>
      <c r="B30" s="257" t="s">
        <v>161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495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162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168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626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88</v>
      </c>
      <c r="B35" s="257" t="s">
        <v>164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165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166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167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88</v>
      </c>
      <c r="B39" s="257" t="s">
        <v>170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88</v>
      </c>
      <c r="B40" s="257" t="s">
        <v>171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172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88</v>
      </c>
      <c r="B42" s="257" t="s">
        <v>173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496</v>
      </c>
      <c r="C43" s="237"/>
      <c r="D43" s="301"/>
      <c r="E43" s="126"/>
      <c r="F43" s="127"/>
      <c r="G43" s="127"/>
      <c r="H43" s="338"/>
    </row>
    <row r="44" spans="1:8" ht="15.75">
      <c r="A44" s="132" t="s">
        <v>88</v>
      </c>
      <c r="B44" s="257" t="s">
        <v>175</v>
      </c>
      <c r="C44" s="237">
        <v>256872.64</v>
      </c>
      <c r="D44" s="301"/>
      <c r="E44" s="126"/>
      <c r="F44" s="127"/>
      <c r="G44" s="127"/>
      <c r="H44" s="338"/>
    </row>
    <row r="45" spans="1:8" ht="15.75">
      <c r="A45" s="132" t="s">
        <v>88</v>
      </c>
      <c r="B45" s="257" t="s">
        <v>176</v>
      </c>
      <c r="C45" s="237"/>
      <c r="D45" s="301"/>
      <c r="E45" s="126"/>
      <c r="F45" s="127"/>
      <c r="G45" s="127"/>
      <c r="H45" s="338"/>
    </row>
    <row r="46" spans="1:8" ht="15.75">
      <c r="A46" s="132" t="s">
        <v>88</v>
      </c>
      <c r="B46" s="257" t="s">
        <v>177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497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498</v>
      </c>
      <c r="C48" s="237"/>
      <c r="D48" s="301"/>
      <c r="E48" s="126"/>
      <c r="F48" s="127"/>
      <c r="G48" s="127"/>
      <c r="H48" s="338"/>
    </row>
    <row r="49" spans="1:8" ht="15.75">
      <c r="A49" s="132" t="s">
        <v>93</v>
      </c>
      <c r="B49" s="257" t="s">
        <v>641</v>
      </c>
      <c r="C49" s="237"/>
      <c r="D49" s="301"/>
      <c r="E49" s="126"/>
      <c r="F49" s="127"/>
      <c r="G49" s="127"/>
      <c r="H49" s="338"/>
    </row>
    <row r="50" spans="1:8" ht="15.75">
      <c r="A50" s="132" t="s">
        <v>93</v>
      </c>
      <c r="B50" s="257" t="s">
        <v>181</v>
      </c>
      <c r="C50" s="237">
        <v>153985.82999999999</v>
      </c>
      <c r="D50" s="301"/>
      <c r="E50" s="126"/>
      <c r="F50" s="127"/>
      <c r="G50" s="127"/>
      <c r="H50" s="338"/>
    </row>
    <row r="51" spans="1:8" ht="15.75" hidden="1">
      <c r="A51" s="132" t="s">
        <v>93</v>
      </c>
      <c r="B51" s="257" t="s">
        <v>182</v>
      </c>
      <c r="C51" s="237"/>
      <c r="D51" s="301"/>
      <c r="E51" s="126"/>
      <c r="F51" s="127"/>
      <c r="G51" s="127"/>
      <c r="H51" s="338"/>
    </row>
    <row r="52" spans="1:8" ht="15.75">
      <c r="A52" s="132" t="s">
        <v>93</v>
      </c>
      <c r="B52" s="257" t="s">
        <v>649</v>
      </c>
      <c r="C52" s="237"/>
      <c r="D52" s="301"/>
      <c r="E52" s="126"/>
      <c r="F52" s="127"/>
      <c r="G52" s="127"/>
      <c r="H52" s="338"/>
    </row>
    <row r="53" spans="1:8" ht="15.75">
      <c r="A53" s="132" t="s">
        <v>93</v>
      </c>
      <c r="B53" s="257" t="s">
        <v>184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185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220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499</v>
      </c>
      <c r="C56" s="237"/>
      <c r="D56" s="301"/>
      <c r="E56" s="126"/>
      <c r="F56" s="127"/>
      <c r="G56" s="127"/>
      <c r="H56" s="338"/>
    </row>
    <row r="57" spans="1:8" ht="15.75">
      <c r="A57" s="132" t="s">
        <v>93</v>
      </c>
      <c r="B57" s="257" t="s">
        <v>187</v>
      </c>
      <c r="C57" s="237"/>
      <c r="D57" s="301"/>
      <c r="E57" s="126"/>
      <c r="F57" s="127"/>
      <c r="G57" s="127"/>
      <c r="H57" s="338"/>
    </row>
    <row r="58" spans="1:8" ht="15.75">
      <c r="A58" s="132" t="s">
        <v>93</v>
      </c>
      <c r="B58" s="257" t="s">
        <v>188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500</v>
      </c>
      <c r="C59" s="237"/>
      <c r="D59" s="301"/>
      <c r="E59" s="126"/>
      <c r="F59" s="127"/>
      <c r="G59" s="127"/>
      <c r="H59" s="338"/>
    </row>
    <row r="60" spans="1:8" ht="15.75">
      <c r="A60" s="132" t="s">
        <v>93</v>
      </c>
      <c r="B60" s="257" t="s">
        <v>645</v>
      </c>
      <c r="C60" s="237">
        <v>5900</v>
      </c>
      <c r="D60" s="301"/>
      <c r="E60" s="126"/>
      <c r="F60" s="127"/>
      <c r="G60" s="127"/>
      <c r="H60" s="338"/>
    </row>
    <row r="61" spans="1:8" ht="15.75" hidden="1">
      <c r="A61" s="132" t="s">
        <v>93</v>
      </c>
      <c r="B61" s="257" t="s">
        <v>191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501</v>
      </c>
      <c r="C62" s="237"/>
      <c r="D62" s="301"/>
      <c r="E62" s="126"/>
      <c r="F62" s="127"/>
      <c r="G62" s="127"/>
      <c r="H62" s="338"/>
    </row>
    <row r="63" spans="1:8" ht="15.75">
      <c r="A63" s="132" t="s">
        <v>93</v>
      </c>
      <c r="B63" s="257" t="s">
        <v>193</v>
      </c>
      <c r="C63" s="237"/>
      <c r="D63" s="301"/>
      <c r="E63" s="126"/>
      <c r="F63" s="127"/>
      <c r="G63" s="127"/>
      <c r="H63" s="338"/>
    </row>
    <row r="64" spans="1:8" ht="15.75">
      <c r="A64" s="132" t="s">
        <v>93</v>
      </c>
      <c r="B64" s="257" t="s">
        <v>194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195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196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502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93</v>
      </c>
      <c r="B68" s="257" t="s">
        <v>198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93</v>
      </c>
      <c r="B69" s="257" t="s">
        <v>199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642</v>
      </c>
      <c r="C70" s="237"/>
      <c r="D70" s="301"/>
      <c r="E70" s="126"/>
      <c r="F70" s="127"/>
      <c r="G70" s="127"/>
      <c r="H70" s="338"/>
    </row>
    <row r="71" spans="1:8" ht="15.75">
      <c r="A71" s="132" t="s">
        <v>93</v>
      </c>
      <c r="B71" s="257" t="s">
        <v>637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570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201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597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616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603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607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202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503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93</v>
      </c>
      <c r="B80" s="257" t="s">
        <v>204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93</v>
      </c>
      <c r="B81" s="142" t="s">
        <v>504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505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206</v>
      </c>
      <c r="C83" s="237"/>
      <c r="D83" s="302"/>
      <c r="E83" s="243"/>
      <c r="F83" s="127"/>
      <c r="G83" s="127"/>
      <c r="H83" s="338"/>
    </row>
    <row r="84" spans="1:8" ht="15.75">
      <c r="A84" s="129"/>
      <c r="B84" s="59" t="s">
        <v>481</v>
      </c>
      <c r="C84" s="237"/>
      <c r="D84" s="302"/>
      <c r="E84" s="243"/>
      <c r="F84" s="127"/>
      <c r="G84" s="127"/>
      <c r="H84" s="338"/>
    </row>
    <row r="85" spans="1:8" ht="15.75">
      <c r="A85" s="132" t="s">
        <v>93</v>
      </c>
      <c r="B85" s="257" t="s">
        <v>207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473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93</v>
      </c>
      <c r="B87" s="257" t="s">
        <v>208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93</v>
      </c>
      <c r="B88" s="257" t="s">
        <v>209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93</v>
      </c>
      <c r="B89" s="257" t="s">
        <v>210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474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93</v>
      </c>
      <c r="B91" s="257" t="s">
        <v>211</v>
      </c>
      <c r="C91" s="237"/>
      <c r="D91" s="301"/>
      <c r="E91" s="126"/>
      <c r="F91" s="127"/>
      <c r="G91" s="127"/>
      <c r="H91" s="338"/>
    </row>
    <row r="92" spans="1:8" ht="15.75">
      <c r="A92" s="132" t="s">
        <v>93</v>
      </c>
      <c r="B92" s="257" t="s">
        <v>506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506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506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506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628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608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606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634</v>
      </c>
      <c r="C99" s="237"/>
      <c r="D99" s="301"/>
      <c r="E99" s="126"/>
      <c r="F99" s="127"/>
      <c r="G99" s="127"/>
      <c r="H99" s="338"/>
    </row>
    <row r="100" spans="1:8" ht="15.75">
      <c r="A100" s="132"/>
      <c r="B100" s="59" t="s">
        <v>604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617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611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507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93</v>
      </c>
      <c r="B104" s="257" t="s">
        <v>291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93</v>
      </c>
      <c r="B105" s="257" t="s">
        <v>215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623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93</v>
      </c>
      <c r="B107" s="257" t="s">
        <v>216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93</v>
      </c>
      <c r="B108" s="257" t="s">
        <v>217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93</v>
      </c>
      <c r="B109" s="257" t="s">
        <v>218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93</v>
      </c>
      <c r="B110" s="257" t="s">
        <v>219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218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578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475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93</v>
      </c>
      <c r="B114" s="257" t="s">
        <v>221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222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93</v>
      </c>
      <c r="B116" s="257" t="s">
        <v>639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605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93</v>
      </c>
      <c r="B118" s="257" t="s">
        <v>224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93</v>
      </c>
      <c r="B119" s="257" t="s">
        <v>522</v>
      </c>
      <c r="C119" s="237">
        <v>2213.25</v>
      </c>
      <c r="D119" s="301"/>
      <c r="E119" s="126"/>
      <c r="F119" s="127"/>
      <c r="G119" s="127"/>
      <c r="H119" s="339"/>
    </row>
    <row r="120" spans="1:8" ht="15.75" hidden="1">
      <c r="A120" s="132" t="s">
        <v>93</v>
      </c>
      <c r="B120" s="257" t="s">
        <v>226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93</v>
      </c>
      <c r="B121" s="257" t="s">
        <v>227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508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509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88</v>
      </c>
      <c r="B124" s="255" t="s">
        <v>230</v>
      </c>
      <c r="C124" s="237">
        <v>842951.82</v>
      </c>
      <c r="D124" s="301"/>
      <c r="E124" s="126"/>
      <c r="F124" s="127"/>
      <c r="G124" s="127"/>
      <c r="H124" s="339"/>
    </row>
    <row r="125" spans="1:8" ht="15.75" hidden="1">
      <c r="A125" s="132" t="s">
        <v>90</v>
      </c>
      <c r="B125" s="255" t="s">
        <v>231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510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90</v>
      </c>
      <c r="B127" s="255" t="s">
        <v>233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589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590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610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90</v>
      </c>
      <c r="B131" s="255" t="s">
        <v>234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88</v>
      </c>
      <c r="B132" s="255" t="s">
        <v>235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511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90</v>
      </c>
      <c r="B134" s="255" t="s">
        <v>646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90</v>
      </c>
      <c r="B135" s="255" t="s">
        <v>635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90</v>
      </c>
      <c r="B136" s="255" t="s">
        <v>239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88</v>
      </c>
      <c r="B137" s="255" t="s">
        <v>240</v>
      </c>
      <c r="C137" s="237">
        <v>5245938.66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512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90</v>
      </c>
      <c r="B139" s="255" t="s">
        <v>242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90</v>
      </c>
      <c r="B140" s="255" t="s">
        <v>243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90</v>
      </c>
      <c r="B141" s="255" t="s">
        <v>244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90</v>
      </c>
      <c r="B142" s="255" t="s">
        <v>245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90</v>
      </c>
      <c r="B143" s="255" t="s">
        <v>246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513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90</v>
      </c>
      <c r="B145" s="255" t="s">
        <v>248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90</v>
      </c>
      <c r="B146" s="255" t="s">
        <v>249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476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90</v>
      </c>
      <c r="B148" s="255" t="s">
        <v>250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90</v>
      </c>
      <c r="B149" s="255" t="s">
        <v>251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90</v>
      </c>
      <c r="B150" s="255" t="s">
        <v>252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90</v>
      </c>
      <c r="B151" s="255" t="s">
        <v>253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569</v>
      </c>
      <c r="C152" s="295"/>
      <c r="D152" s="301"/>
      <c r="E152" s="126"/>
      <c r="F152" s="127"/>
      <c r="G152" s="127"/>
      <c r="H152" s="339"/>
    </row>
    <row r="153" spans="1:8" ht="15.75">
      <c r="A153" s="132"/>
      <c r="B153" s="59" t="s">
        <v>482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90</v>
      </c>
      <c r="B154" s="255" t="s">
        <v>254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90</v>
      </c>
      <c r="B155" s="255" t="s">
        <v>255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90</v>
      </c>
      <c r="B156" s="255" t="s">
        <v>256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90</v>
      </c>
      <c r="B157" s="255" t="s">
        <v>257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514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259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90</v>
      </c>
      <c r="B160" s="255" t="s">
        <v>260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261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262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90</v>
      </c>
      <c r="B163" s="255" t="s">
        <v>568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90</v>
      </c>
      <c r="B164" s="255" t="s">
        <v>262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90</v>
      </c>
      <c r="B165" s="255" t="s">
        <v>263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90</v>
      </c>
      <c r="B166" s="255" t="s">
        <v>264</v>
      </c>
      <c r="C166" s="237">
        <v>3365938.34</v>
      </c>
      <c r="D166" s="301"/>
      <c r="E166" s="126"/>
      <c r="F166" s="127"/>
      <c r="G166" s="127"/>
      <c r="H166" s="338"/>
    </row>
    <row r="167" spans="1:8" ht="15.75" hidden="1">
      <c r="A167" s="132" t="s">
        <v>90</v>
      </c>
      <c r="B167" s="255" t="s">
        <v>265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90</v>
      </c>
      <c r="B168" s="255" t="s">
        <v>266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515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596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90</v>
      </c>
      <c r="B171" s="255" t="s">
        <v>268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90</v>
      </c>
      <c r="B172" s="255" t="s">
        <v>269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90</v>
      </c>
      <c r="B173" s="255" t="s">
        <v>516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477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90</v>
      </c>
      <c r="B175" s="255" t="s">
        <v>270</v>
      </c>
      <c r="C175" s="237">
        <v>1540035.71</v>
      </c>
      <c r="D175" s="301"/>
      <c r="E175" s="135"/>
      <c r="F175" s="127"/>
      <c r="G175" s="127"/>
      <c r="H175" s="338"/>
    </row>
    <row r="176" spans="1:8" ht="15" customHeight="1">
      <c r="A176" s="132" t="s">
        <v>90</v>
      </c>
      <c r="B176" s="255" t="s">
        <v>272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90</v>
      </c>
      <c r="B177" s="255" t="s">
        <v>275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90</v>
      </c>
      <c r="B178" s="255" t="s">
        <v>267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88</v>
      </c>
      <c r="B179" s="255" t="s">
        <v>276</v>
      </c>
      <c r="C179" s="237"/>
      <c r="D179" s="301"/>
      <c r="E179" s="126"/>
      <c r="H179" s="338"/>
    </row>
    <row r="180" spans="1:8" ht="19.5" hidden="1" customHeight="1">
      <c r="A180" s="132" t="s">
        <v>90</v>
      </c>
      <c r="B180" s="255" t="s">
        <v>277</v>
      </c>
      <c r="C180" s="237"/>
      <c r="D180" s="301"/>
      <c r="E180" s="126"/>
      <c r="H180" s="338"/>
    </row>
    <row r="181" spans="1:8" ht="15" hidden="1" customHeight="1">
      <c r="A181" s="132" t="s">
        <v>90</v>
      </c>
      <c r="B181" s="255" t="s">
        <v>278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93</v>
      </c>
      <c r="B183" s="255" t="s">
        <v>279</v>
      </c>
      <c r="C183" s="237"/>
      <c r="D183" s="301"/>
      <c r="E183" s="126"/>
      <c r="H183" s="338"/>
    </row>
    <row r="184" spans="1:8" ht="15" hidden="1" customHeight="1">
      <c r="A184" s="129"/>
      <c r="B184" s="255" t="s">
        <v>517</v>
      </c>
      <c r="C184" s="237"/>
      <c r="D184" s="301"/>
      <c r="E184" s="126"/>
      <c r="H184" s="338"/>
    </row>
    <row r="185" spans="1:8" ht="15" hidden="1" customHeight="1">
      <c r="A185" s="132" t="s">
        <v>89</v>
      </c>
      <c r="B185" s="255" t="s">
        <v>281</v>
      </c>
      <c r="C185" s="237"/>
      <c r="D185" s="301"/>
      <c r="E185" s="126"/>
      <c r="H185" s="338"/>
    </row>
    <row r="186" spans="1:8" ht="15" hidden="1" customHeight="1">
      <c r="A186" s="132" t="s">
        <v>88</v>
      </c>
      <c r="B186" s="255" t="s">
        <v>282</v>
      </c>
      <c r="C186" s="237"/>
      <c r="D186" s="301"/>
      <c r="E186" s="126"/>
      <c r="H186" s="338"/>
    </row>
    <row r="187" spans="1:8" ht="15" hidden="1" customHeight="1">
      <c r="A187" s="132" t="s">
        <v>88</v>
      </c>
      <c r="B187" s="255" t="s">
        <v>283</v>
      </c>
      <c r="C187" s="237"/>
      <c r="D187" s="301"/>
      <c r="E187" s="126"/>
      <c r="H187" s="339"/>
    </row>
    <row r="188" spans="1:8" ht="15.75">
      <c r="A188" s="132" t="s">
        <v>89</v>
      </c>
      <c r="B188" s="255" t="s">
        <v>284</v>
      </c>
      <c r="C188" s="237"/>
      <c r="D188" s="301"/>
      <c r="E188" s="126"/>
      <c r="H188" s="340"/>
    </row>
    <row r="189" spans="1:8" ht="15" customHeight="1">
      <c r="A189" s="132" t="s">
        <v>91</v>
      </c>
      <c r="B189" s="255" t="s">
        <v>285</v>
      </c>
      <c r="C189" s="237"/>
      <c r="D189" s="301"/>
      <c r="E189" s="126"/>
      <c r="H189" s="339"/>
    </row>
    <row r="190" spans="1:8" ht="15" customHeight="1">
      <c r="A190" s="132"/>
      <c r="B190" s="255" t="s">
        <v>478</v>
      </c>
      <c r="C190" s="237"/>
      <c r="D190" s="301"/>
      <c r="E190" s="244"/>
      <c r="H190" s="339"/>
    </row>
    <row r="191" spans="1:8" ht="15.75">
      <c r="A191" s="132" t="s">
        <v>89</v>
      </c>
      <c r="B191" s="255" t="s">
        <v>134</v>
      </c>
      <c r="C191" s="237"/>
      <c r="D191" s="301"/>
      <c r="E191" s="126"/>
      <c r="H191" s="339"/>
    </row>
    <row r="192" spans="1:8" ht="15.75">
      <c r="A192" s="132" t="s">
        <v>91</v>
      </c>
      <c r="B192" s="255" t="s">
        <v>287</v>
      </c>
      <c r="C192" s="237"/>
      <c r="D192" s="301"/>
      <c r="E192" s="126"/>
      <c r="H192" s="338"/>
    </row>
    <row r="193" spans="1:8" ht="15.75" hidden="1">
      <c r="A193" s="132" t="s">
        <v>91</v>
      </c>
      <c r="B193" s="256" t="s">
        <v>288</v>
      </c>
      <c r="C193" s="295"/>
      <c r="D193" s="301"/>
      <c r="E193" s="126"/>
      <c r="H193" s="75"/>
    </row>
    <row r="194" spans="1:8" ht="15.75" hidden="1">
      <c r="A194" s="132" t="s">
        <v>93</v>
      </c>
      <c r="B194" s="140" t="s">
        <v>289</v>
      </c>
      <c r="C194" s="299"/>
      <c r="D194" s="301"/>
      <c r="E194" s="126"/>
      <c r="H194" s="75"/>
    </row>
    <row r="195" spans="1:8" ht="15.75" hidden="1">
      <c r="A195" s="132"/>
      <c r="B195" s="256" t="s">
        <v>288</v>
      </c>
      <c r="C195" s="295"/>
      <c r="D195" s="301"/>
      <c r="E195" s="126"/>
      <c r="H195" s="75"/>
    </row>
    <row r="196" spans="1:8" ht="15.75" hidden="1">
      <c r="A196" s="132"/>
      <c r="B196" s="256" t="s">
        <v>479</v>
      </c>
      <c r="C196" s="295"/>
      <c r="D196" s="301"/>
      <c r="E196" s="126"/>
      <c r="H196" s="75"/>
    </row>
    <row r="197" spans="1:8" ht="15.75">
      <c r="A197" s="132"/>
      <c r="B197" s="256" t="s">
        <v>598</v>
      </c>
      <c r="C197" s="295"/>
      <c r="D197" s="301"/>
      <c r="E197" s="126"/>
      <c r="H197" s="341"/>
    </row>
    <row r="198" spans="1:8" ht="15.75">
      <c r="A198" s="132"/>
      <c r="B198" s="257" t="s">
        <v>291</v>
      </c>
      <c r="C198" s="237"/>
      <c r="D198" s="301"/>
      <c r="E198" s="126"/>
      <c r="H198" s="242"/>
    </row>
    <row r="199" spans="1:8" ht="20.25">
      <c r="A199" s="129"/>
      <c r="B199" s="39" t="s">
        <v>480</v>
      </c>
      <c r="C199" s="209">
        <f>SUM(C6:C198)</f>
        <v>47068172.340000011</v>
      </c>
      <c r="D199" s="303">
        <f>SUM(D11:D198)</f>
        <v>47068172.340000004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621</v>
      </c>
      <c r="C201" s="294"/>
      <c r="D201" s="305"/>
      <c r="E201" s="291"/>
    </row>
    <row r="202" spans="1:8">
      <c r="B202" s="174" t="s">
        <v>656</v>
      </c>
      <c r="C202" s="293" t="s">
        <v>666</v>
      </c>
      <c r="D202" s="306"/>
    </row>
    <row r="203" spans="1:8">
      <c r="B203" s="174" t="s">
        <v>651</v>
      </c>
      <c r="C203" s="173" t="s">
        <v>652</v>
      </c>
      <c r="D203" s="306"/>
      <c r="E203" s="291"/>
    </row>
    <row r="204" spans="1:8">
      <c r="C204" s="292"/>
    </row>
    <row r="205" spans="1:8">
      <c r="B205" s="75" t="s">
        <v>653</v>
      </c>
    </row>
    <row r="206" spans="1:8">
      <c r="B206" s="290" t="s">
        <v>654</v>
      </c>
      <c r="C206" s="307"/>
    </row>
    <row r="207" spans="1:8">
      <c r="B207" s="235" t="s">
        <v>655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682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43">
        <v>68303452.810000002</v>
      </c>
    </row>
    <row r="10" spans="1:3" ht="15" customHeight="1">
      <c r="A10" s="29" t="s">
        <v>536</v>
      </c>
      <c r="B10" s="213">
        <f>SUM(B9)</f>
        <v>68303452.810000002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669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668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43">
        <v>0</v>
      </c>
    </row>
    <row r="10" spans="1:2" ht="15.75" hidden="1">
      <c r="A10" s="61"/>
      <c r="B10" s="27"/>
    </row>
    <row r="11" spans="1:2" ht="15.75">
      <c r="A11" s="29" t="s">
        <v>534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670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135</v>
      </c>
      <c r="B8" s="391" t="s">
        <v>405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683</v>
      </c>
      <c r="B3" s="373"/>
    </row>
    <row r="4" spans="1:4" ht="18.75">
      <c r="A4" s="372" t="s">
        <v>0</v>
      </c>
      <c r="B4" s="372"/>
    </row>
    <row r="7" spans="1:4">
      <c r="A7" s="397" t="s">
        <v>146</v>
      </c>
      <c r="B7" s="399" t="s">
        <v>405</v>
      </c>
    </row>
    <row r="8" spans="1:4">
      <c r="A8" s="398"/>
      <c r="B8" s="399"/>
    </row>
    <row r="9" spans="1:4" ht="15.75">
      <c r="A9" s="351" t="s">
        <v>131</v>
      </c>
      <c r="B9" s="214">
        <v>14993003.75</v>
      </c>
      <c r="C9" s="348"/>
    </row>
    <row r="10" spans="1:4" ht="15.75">
      <c r="A10" s="352" t="s">
        <v>150</v>
      </c>
      <c r="B10" s="211">
        <f>SUM(B9)</f>
        <v>14993003.75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148</v>
      </c>
      <c r="B12" s="356" t="s">
        <v>405</v>
      </c>
      <c r="C12" s="12"/>
    </row>
    <row r="13" spans="1:4" ht="15.75">
      <c r="A13" s="114" t="s">
        <v>147</v>
      </c>
      <c r="B13" s="236"/>
      <c r="C13" s="12"/>
    </row>
    <row r="14" spans="1:4" ht="15.75">
      <c r="A14" s="353" t="s">
        <v>127</v>
      </c>
      <c r="B14" s="189"/>
      <c r="C14" s="12"/>
    </row>
    <row r="15" spans="1:4" ht="15.75">
      <c r="A15" s="353" t="s">
        <v>128</v>
      </c>
      <c r="B15" s="189"/>
      <c r="C15" s="12"/>
    </row>
    <row r="16" spans="1:4" ht="15.75">
      <c r="A16" s="353" t="s">
        <v>330</v>
      </c>
      <c r="B16" s="212">
        <v>7498909.9000000004</v>
      </c>
      <c r="C16" s="12"/>
    </row>
    <row r="17" spans="1:3" ht="15.75">
      <c r="A17" s="353" t="s">
        <v>329</v>
      </c>
      <c r="B17" s="189"/>
      <c r="C17" s="12"/>
    </row>
    <row r="18" spans="1:3" ht="15.75">
      <c r="A18" s="353" t="s">
        <v>129</v>
      </c>
      <c r="B18" s="189"/>
      <c r="C18" s="12"/>
    </row>
    <row r="19" spans="1:3" ht="15.75">
      <c r="A19" s="353" t="s">
        <v>331</v>
      </c>
      <c r="B19" s="189"/>
      <c r="C19" s="349"/>
    </row>
    <row r="20" spans="1:3" ht="15.75">
      <c r="A20" s="353" t="s">
        <v>328</v>
      </c>
      <c r="B20" s="189"/>
      <c r="C20" s="12"/>
    </row>
    <row r="21" spans="1:3" ht="15.75">
      <c r="A21" s="351" t="s">
        <v>132</v>
      </c>
      <c r="B21" s="196"/>
      <c r="C21" s="12"/>
    </row>
    <row r="22" spans="1:3" ht="15.75">
      <c r="A22" s="351" t="s">
        <v>325</v>
      </c>
      <c r="B22" s="189">
        <v>0</v>
      </c>
      <c r="C22" s="350"/>
    </row>
    <row r="23" spans="1:3" ht="15.75">
      <c r="A23" s="353" t="s">
        <v>441</v>
      </c>
      <c r="B23" s="189"/>
      <c r="C23" s="12"/>
    </row>
    <row r="24" spans="1:3" ht="15.75">
      <c r="A24" s="351" t="s">
        <v>444</v>
      </c>
      <c r="B24" s="189"/>
    </row>
    <row r="25" spans="1:3" ht="18.75">
      <c r="A25" s="354" t="s">
        <v>150</v>
      </c>
      <c r="B25" s="190">
        <f>SUM(B13:B24)</f>
        <v>7498909.9000000004</v>
      </c>
    </row>
    <row r="26" spans="1:3" ht="18.75">
      <c r="A26" s="354" t="s">
        <v>108</v>
      </c>
      <c r="B26" s="190">
        <f>+B10+B25</f>
        <v>22491913.649999999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71" zoomScale="98" zoomScaleNormal="98" workbookViewId="0">
      <selection sqref="A1:B9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684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8" t="s">
        <v>153</v>
      </c>
      <c r="B9" s="249">
        <f>SUM(B10:B21)</f>
        <v>1463379.1099999999</v>
      </c>
    </row>
    <row r="10" spans="1:11" ht="17.25" customHeight="1">
      <c r="A10" s="116" t="s">
        <v>407</v>
      </c>
      <c r="B10" s="250">
        <v>1146238.1399999999</v>
      </c>
    </row>
    <row r="11" spans="1:11" ht="15" customHeight="1">
      <c r="A11" s="116" t="s">
        <v>632</v>
      </c>
      <c r="B11" s="250"/>
    </row>
    <row r="12" spans="1:11" ht="15" customHeight="1">
      <c r="A12" s="116" t="s">
        <v>619</v>
      </c>
      <c r="B12" s="250"/>
    </row>
    <row r="13" spans="1:11" ht="15.75">
      <c r="A13" s="116" t="s">
        <v>618</v>
      </c>
      <c r="B13" s="250"/>
    </row>
    <row r="14" spans="1:11" ht="15.75">
      <c r="A14" s="116" t="s">
        <v>624</v>
      </c>
      <c r="B14" s="250"/>
    </row>
    <row r="15" spans="1:11" ht="15.75">
      <c r="A15" s="116" t="s">
        <v>626</v>
      </c>
      <c r="B15" s="250"/>
    </row>
    <row r="16" spans="1:11" ht="15.75">
      <c r="A16" s="116" t="s">
        <v>408</v>
      </c>
      <c r="B16" s="250"/>
    </row>
    <row r="17" spans="1:2" ht="15.75">
      <c r="A17" s="116" t="s">
        <v>409</v>
      </c>
      <c r="B17" s="250"/>
    </row>
    <row r="18" spans="1:2" ht="15.75">
      <c r="A18" s="116" t="s">
        <v>410</v>
      </c>
      <c r="B18" s="250"/>
    </row>
    <row r="19" spans="1:2" ht="15.75">
      <c r="A19" s="116" t="s">
        <v>411</v>
      </c>
      <c r="B19" s="250">
        <v>256872.64</v>
      </c>
    </row>
    <row r="20" spans="1:2" ht="15.75">
      <c r="A20" s="116" t="s">
        <v>631</v>
      </c>
      <c r="B20" s="250"/>
    </row>
    <row r="21" spans="1:2" ht="15.75">
      <c r="A21" s="116" t="s">
        <v>605</v>
      </c>
      <c r="B21" s="250">
        <v>60268.33</v>
      </c>
    </row>
    <row r="22" spans="1:2" ht="15.75">
      <c r="A22" s="117" t="s">
        <v>432</v>
      </c>
      <c r="B22" s="249">
        <f>B36+B23</f>
        <v>11096695.279999999</v>
      </c>
    </row>
    <row r="23" spans="1:2" ht="15.75">
      <c r="A23" s="117" t="s">
        <v>433</v>
      </c>
      <c r="B23" s="249">
        <f>SUM(B24:B35)</f>
        <v>159885.82999999999</v>
      </c>
    </row>
    <row r="24" spans="1:2" ht="15.75">
      <c r="A24" s="116" t="s">
        <v>412</v>
      </c>
      <c r="B24" s="250">
        <v>153985.82999999999</v>
      </c>
    </row>
    <row r="25" spans="1:2" ht="15.75">
      <c r="A25" s="116" t="s">
        <v>629</v>
      </c>
      <c r="B25" s="250"/>
    </row>
    <row r="26" spans="1:2" ht="15.75">
      <c r="A26" s="116" t="s">
        <v>413</v>
      </c>
      <c r="B26" s="250"/>
    </row>
    <row r="27" spans="1:2" ht="15.75">
      <c r="A27" s="116" t="s">
        <v>414</v>
      </c>
      <c r="B27" s="250">
        <v>5900</v>
      </c>
    </row>
    <row r="28" spans="1:2" ht="15.75">
      <c r="A28" s="116" t="s">
        <v>196</v>
      </c>
      <c r="B28" s="250"/>
    </row>
    <row r="29" spans="1:2" ht="15.75">
      <c r="A29" s="116" t="s">
        <v>415</v>
      </c>
      <c r="B29" s="250"/>
    </row>
    <row r="30" spans="1:2" ht="15.75">
      <c r="A30" s="116" t="s">
        <v>640</v>
      </c>
      <c r="B30" s="250"/>
    </row>
    <row r="31" spans="1:2" ht="15.75">
      <c r="A31" s="116" t="s">
        <v>642</v>
      </c>
      <c r="B31" s="250"/>
    </row>
    <row r="32" spans="1:2" ht="15.75">
      <c r="A32" s="116" t="s">
        <v>416</v>
      </c>
      <c r="B32" s="250"/>
    </row>
    <row r="33" spans="1:3" ht="15.75">
      <c r="A33" s="116" t="s">
        <v>599</v>
      </c>
      <c r="B33" s="250"/>
    </row>
    <row r="34" spans="1:3" ht="15.75">
      <c r="A34" s="116" t="s">
        <v>214</v>
      </c>
      <c r="B34" s="251"/>
    </row>
    <row r="35" spans="1:3" ht="15.75">
      <c r="A35" s="116" t="s">
        <v>594</v>
      </c>
      <c r="B35" s="251"/>
    </row>
    <row r="36" spans="1:3" ht="15.75">
      <c r="A36" s="117" t="s">
        <v>434</v>
      </c>
      <c r="B36" s="249">
        <f>SUM(B37:B75)</f>
        <v>10936809.449999999</v>
      </c>
    </row>
    <row r="37" spans="1:3" ht="15.75">
      <c r="A37" s="116" t="s">
        <v>583</v>
      </c>
      <c r="B37" s="250">
        <v>842951.82</v>
      </c>
    </row>
    <row r="38" spans="1:3" ht="15.75">
      <c r="A38" s="116" t="s">
        <v>609</v>
      </c>
      <c r="B38" s="250"/>
    </row>
    <row r="39" spans="1:3" ht="15.75">
      <c r="A39" s="116" t="s">
        <v>577</v>
      </c>
      <c r="B39" s="237"/>
    </row>
    <row r="40" spans="1:3" ht="15.75">
      <c r="A40" s="116" t="s">
        <v>258</v>
      </c>
      <c r="B40" s="250"/>
      <c r="C40" s="239"/>
    </row>
    <row r="41" spans="1:3" ht="15.75">
      <c r="A41" s="116" t="s">
        <v>595</v>
      </c>
      <c r="B41" s="250"/>
      <c r="C41" s="240"/>
    </row>
    <row r="42" spans="1:3" ht="15.75">
      <c r="A42" s="116" t="s">
        <v>601</v>
      </c>
      <c r="B42" s="250"/>
      <c r="C42" s="240"/>
    </row>
    <row r="43" spans="1:3" ht="15.75">
      <c r="A43" s="116" t="s">
        <v>603</v>
      </c>
      <c r="B43" s="250"/>
      <c r="C43" s="240"/>
    </row>
    <row r="44" spans="1:3" ht="15.75">
      <c r="A44" s="116" t="s">
        <v>607</v>
      </c>
      <c r="B44" s="250"/>
      <c r="C44" s="240"/>
    </row>
    <row r="45" spans="1:3" ht="15.75">
      <c r="A45" s="116" t="s">
        <v>615</v>
      </c>
      <c r="B45" s="250"/>
      <c r="C45" s="240"/>
    </row>
    <row r="46" spans="1:3" ht="15.75">
      <c r="A46" s="116" t="s">
        <v>475</v>
      </c>
      <c r="B46" s="250"/>
      <c r="C46" s="240"/>
    </row>
    <row r="47" spans="1:3" ht="15.75">
      <c r="A47" s="116" t="s">
        <v>259</v>
      </c>
      <c r="B47" s="250"/>
      <c r="C47" s="240"/>
    </row>
    <row r="48" spans="1:3" ht="15.75">
      <c r="A48" s="116" t="s">
        <v>582</v>
      </c>
      <c r="B48" s="250">
        <v>2213.25</v>
      </c>
    </row>
    <row r="49" spans="1:2" ht="15.75">
      <c r="A49" s="116" t="s">
        <v>614</v>
      </c>
      <c r="B49" s="250"/>
    </row>
    <row r="50" spans="1:2" ht="15.75">
      <c r="A50" s="116" t="s">
        <v>578</v>
      </c>
      <c r="B50" s="250"/>
    </row>
    <row r="51" spans="1:2" ht="15.75">
      <c r="A51" s="116" t="s">
        <v>579</v>
      </c>
      <c r="B51" s="250"/>
    </row>
    <row r="52" spans="1:2" ht="15.75">
      <c r="A52" s="116" t="s">
        <v>576</v>
      </c>
      <c r="B52" s="250"/>
    </row>
    <row r="53" spans="1:2" ht="15.75">
      <c r="A53" s="116" t="s">
        <v>608</v>
      </c>
      <c r="B53" s="250"/>
    </row>
    <row r="54" spans="1:2" ht="15.75">
      <c r="A54" s="116" t="s">
        <v>606</v>
      </c>
      <c r="B54" s="250"/>
    </row>
    <row r="55" spans="1:2" ht="15.75">
      <c r="A55" s="116" t="s">
        <v>627</v>
      </c>
      <c r="B55" s="250"/>
    </row>
    <row r="56" spans="1:2" ht="15.75">
      <c r="A56" s="116" t="s">
        <v>633</v>
      </c>
      <c r="B56" s="250"/>
    </row>
    <row r="57" spans="1:2" ht="15.75">
      <c r="A57" s="116" t="s">
        <v>585</v>
      </c>
      <c r="B57" s="250"/>
    </row>
    <row r="58" spans="1:2" ht="15.75">
      <c r="A58" s="116" t="s">
        <v>602</v>
      </c>
      <c r="B58" s="250"/>
    </row>
    <row r="59" spans="1:2" ht="15.75">
      <c r="A59" s="116" t="s">
        <v>613</v>
      </c>
      <c r="B59" s="250"/>
    </row>
    <row r="60" spans="1:2" ht="15.75">
      <c r="A60" s="116" t="s">
        <v>581</v>
      </c>
      <c r="B60" s="250"/>
    </row>
    <row r="61" spans="1:2" ht="15.75">
      <c r="A61" s="116" t="s">
        <v>418</v>
      </c>
      <c r="B61" s="250"/>
    </row>
    <row r="62" spans="1:2" ht="15.75">
      <c r="A62" s="116" t="s">
        <v>417</v>
      </c>
      <c r="B62" s="250"/>
    </row>
    <row r="63" spans="1:2" ht="15.75">
      <c r="A63" s="116" t="s">
        <v>588</v>
      </c>
      <c r="B63" s="250"/>
    </row>
    <row r="64" spans="1:2" ht="15.75">
      <c r="A64" s="116" t="s">
        <v>630</v>
      </c>
      <c r="B64" s="250"/>
    </row>
    <row r="65" spans="1:2" ht="15.75">
      <c r="A65" s="116" t="s">
        <v>584</v>
      </c>
      <c r="B65" s="250">
        <v>5185670.33</v>
      </c>
    </row>
    <row r="66" spans="1:2" ht="15.75">
      <c r="A66" s="116" t="s">
        <v>264</v>
      </c>
      <c r="B66" s="250">
        <v>3365938.34</v>
      </c>
    </row>
    <row r="67" spans="1:2" ht="15.75">
      <c r="A67" s="116" t="s">
        <v>600</v>
      </c>
      <c r="B67" s="250"/>
    </row>
    <row r="68" spans="1:2" ht="15.75">
      <c r="A68" s="116" t="s">
        <v>612</v>
      </c>
      <c r="B68" s="250"/>
    </row>
    <row r="69" spans="1:2" ht="15.75">
      <c r="A69" s="116" t="s">
        <v>580</v>
      </c>
      <c r="B69" s="250"/>
    </row>
    <row r="70" spans="1:2" ht="15.75">
      <c r="A70" s="116" t="s">
        <v>638</v>
      </c>
      <c r="B70" s="288"/>
    </row>
    <row r="71" spans="1:2" ht="15.75">
      <c r="A71" s="116" t="s">
        <v>636</v>
      </c>
      <c r="B71" s="250"/>
    </row>
    <row r="72" spans="1:2" ht="15.75">
      <c r="A72" s="116" t="s">
        <v>586</v>
      </c>
      <c r="B72" s="250"/>
    </row>
    <row r="73" spans="1:2" ht="15.75">
      <c r="A73" s="116" t="s">
        <v>477</v>
      </c>
      <c r="B73" s="250"/>
    </row>
    <row r="74" spans="1:2" ht="15.75">
      <c r="A74" s="116" t="s">
        <v>587</v>
      </c>
      <c r="B74" s="320">
        <v>1540035.71</v>
      </c>
    </row>
    <row r="75" spans="1:2" ht="15.75">
      <c r="A75" s="117" t="s">
        <v>435</v>
      </c>
      <c r="B75" s="250"/>
    </row>
    <row r="76" spans="1:2" ht="15.75">
      <c r="A76" s="117" t="s">
        <v>436</v>
      </c>
      <c r="B76" s="250"/>
    </row>
    <row r="77" spans="1:2" ht="15.75">
      <c r="A77" s="117" t="s">
        <v>437</v>
      </c>
      <c r="B77" s="250"/>
    </row>
    <row r="78" spans="1:2" ht="15.75">
      <c r="A78" s="116" t="s">
        <v>419</v>
      </c>
      <c r="B78" s="250"/>
    </row>
    <row r="79" spans="1:2" ht="15.75">
      <c r="A79" s="116" t="s">
        <v>420</v>
      </c>
      <c r="B79" s="250"/>
    </row>
    <row r="80" spans="1:2" ht="15.75">
      <c r="A80" s="117" t="s">
        <v>438</v>
      </c>
      <c r="B80" s="250"/>
    </row>
    <row r="81" spans="1:2" ht="15.75">
      <c r="A81" s="116" t="s">
        <v>421</v>
      </c>
      <c r="B81" s="250"/>
    </row>
    <row r="82" spans="1:2" ht="15.75">
      <c r="A82" s="116" t="s">
        <v>422</v>
      </c>
      <c r="B82" s="250"/>
    </row>
    <row r="83" spans="1:2" ht="15.75">
      <c r="A83" s="116" t="s">
        <v>423</v>
      </c>
      <c r="B83" s="250"/>
    </row>
    <row r="84" spans="1:2" ht="15.75">
      <c r="A84" s="116" t="s">
        <v>472</v>
      </c>
      <c r="B84" s="250"/>
    </row>
    <row r="85" spans="1:2" ht="15.75">
      <c r="A85" s="117" t="s">
        <v>439</v>
      </c>
      <c r="B85" s="250"/>
    </row>
    <row r="86" spans="1:2" ht="15.75">
      <c r="A86" s="117" t="s">
        <v>440</v>
      </c>
      <c r="B86" s="252">
        <f>B93+B92+B91+B90+B89+B88+B87</f>
        <v>0</v>
      </c>
    </row>
    <row r="87" spans="1:2" ht="15.75">
      <c r="A87" s="116" t="s">
        <v>280</v>
      </c>
      <c r="B87" s="250"/>
    </row>
    <row r="88" spans="1:2" ht="15.75">
      <c r="A88" s="116" t="s">
        <v>424</v>
      </c>
      <c r="B88" s="250"/>
    </row>
    <row r="89" spans="1:2" ht="15.75">
      <c r="A89" s="116" t="s">
        <v>425</v>
      </c>
      <c r="B89" s="250"/>
    </row>
    <row r="90" spans="1:2" ht="15.75">
      <c r="A90" s="116" t="s">
        <v>426</v>
      </c>
      <c r="B90" s="250"/>
    </row>
    <row r="91" spans="1:2" ht="15.75">
      <c r="A91" s="116" t="s">
        <v>427</v>
      </c>
      <c r="B91" s="250"/>
    </row>
    <row r="92" spans="1:2" ht="15.75">
      <c r="A92" s="116" t="s">
        <v>625</v>
      </c>
      <c r="B92" s="250"/>
    </row>
    <row r="93" spans="1:2" ht="15.75">
      <c r="A93" s="116" t="s">
        <v>428</v>
      </c>
      <c r="B93" s="253"/>
    </row>
    <row r="94" spans="1:2" ht="15.75">
      <c r="A94" s="117" t="s">
        <v>429</v>
      </c>
      <c r="B94" s="254">
        <f>SUM(B22+B9+B86)</f>
        <v>12560074.389999999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592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678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7">
        <f>Efectivo!C36</f>
        <v>12524263.33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8">
        <f>'Cuenta por Cobrar'!B16</f>
        <v>8796828.8399999999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9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20">
        <f>Inventario!B12</f>
        <v>13187005.779999999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34508097.950000003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6">
        <f>'Total Gasto'!B94</f>
        <v>12560074.389999999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8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12560074.389999999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47068172.340000004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2">
        <f>'CXP Corto plazo'!B10</f>
        <v>68303452.810000002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8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9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673</v>
      </c>
      <c r="E41" s="10"/>
      <c r="F41" s="221">
        <f>Ingresos!B26</f>
        <v>22491913.649999999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3">
        <f>SUM(F33:F41)</f>
        <v>90795366.460000008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5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5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5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5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31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25">
        <f>+F42+F51</f>
        <v>90795366.460000008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526</v>
      </c>
      <c r="D54" s="10"/>
      <c r="E54" s="10"/>
      <c r="F54" s="327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23">
        <v>-43727194.119999997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23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27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6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8">
        <f>F55</f>
        <v>-43727194.119999997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101</v>
      </c>
      <c r="D62" s="10"/>
      <c r="E62" s="10"/>
      <c r="F62" s="330">
        <f>F52+F55</f>
        <v>47068172.340000011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650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652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660</v>
      </c>
      <c r="E78" s="1" t="s">
        <v>658</v>
      </c>
      <c r="F78" s="361" t="s">
        <v>667</v>
      </c>
    </row>
    <row r="79" spans="1:11">
      <c r="D79" s="289" t="s">
        <v>661</v>
      </c>
      <c r="E79" s="1" t="s">
        <v>659</v>
      </c>
      <c r="F79" s="64" t="s">
        <v>662</v>
      </c>
    </row>
    <row r="80" spans="1:11">
      <c r="D80" s="64"/>
      <c r="F80" s="64"/>
    </row>
    <row r="81" spans="4:5">
      <c r="D81" s="360"/>
    </row>
    <row r="82" spans="4:5">
      <c r="D82" s="362" t="s">
        <v>663</v>
      </c>
      <c r="E82" s="4"/>
    </row>
    <row r="83" spans="4:5">
      <c r="D83" s="64" t="s">
        <v>664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C4" sqref="C4:H4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622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592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342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677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529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84</v>
      </c>
      <c r="B9" s="261"/>
      <c r="C9" s="261"/>
      <c r="D9" s="261" t="s">
        <v>35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85</v>
      </c>
      <c r="B10" s="261"/>
      <c r="C10" s="261"/>
      <c r="D10" s="261" t="s">
        <v>106</v>
      </c>
      <c r="E10" s="261"/>
      <c r="F10" s="308">
        <f>Ingresos!B9</f>
        <v>14993003.75</v>
      </c>
      <c r="G10" s="269"/>
      <c r="H10" s="268"/>
      <c r="I10" s="270"/>
      <c r="J10" s="262"/>
      <c r="K10" s="68"/>
    </row>
    <row r="11" spans="1:11" ht="15.75">
      <c r="A11" s="260" t="s">
        <v>86</v>
      </c>
      <c r="B11" s="261"/>
      <c r="C11" s="261"/>
      <c r="D11" s="261" t="s">
        <v>99</v>
      </c>
      <c r="E11" s="261"/>
      <c r="F11" s="308">
        <f>Ingresos!B16</f>
        <v>7498909.9000000004</v>
      </c>
      <c r="G11" s="269"/>
      <c r="H11" s="268"/>
      <c r="I11" s="270"/>
      <c r="J11" s="262"/>
      <c r="K11" s="68"/>
    </row>
    <row r="12" spans="1:11" ht="15.75">
      <c r="A12" s="260" t="s">
        <v>87</v>
      </c>
      <c r="B12" s="261"/>
      <c r="C12" s="261"/>
      <c r="D12" s="261" t="s">
        <v>36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46</v>
      </c>
      <c r="D13" s="261"/>
      <c r="E13" s="261"/>
      <c r="F13" s="310">
        <f>SUM(F9:F12)</f>
        <v>22491913.649999999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531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88</v>
      </c>
      <c r="B16" s="261"/>
      <c r="C16" s="261"/>
      <c r="D16" s="261" t="s">
        <v>37</v>
      </c>
      <c r="E16" s="261"/>
      <c r="F16" s="311">
        <f>'Total Gasto'!B9</f>
        <v>1463379.1099999999</v>
      </c>
      <c r="G16" s="272"/>
      <c r="H16" s="272"/>
      <c r="I16" s="270"/>
      <c r="J16" s="262"/>
      <c r="K16" s="68"/>
    </row>
    <row r="17" spans="1:14" ht="15.75">
      <c r="A17" s="260" t="s">
        <v>89</v>
      </c>
      <c r="B17" s="261"/>
      <c r="C17" s="261"/>
      <c r="D17" s="261" t="s">
        <v>38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90</v>
      </c>
      <c r="B18" s="261"/>
      <c r="C18" s="261"/>
      <c r="D18" s="261" t="s">
        <v>104</v>
      </c>
      <c r="E18" s="261"/>
      <c r="F18" s="311">
        <f>'Total Gasto'!B36</f>
        <v>10936809.449999999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91</v>
      </c>
      <c r="B19" s="261"/>
      <c r="C19" s="261"/>
      <c r="D19" s="261" t="s">
        <v>39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92</v>
      </c>
      <c r="B20" s="261"/>
      <c r="C20" s="261"/>
      <c r="D20" s="261" t="s">
        <v>40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93</v>
      </c>
      <c r="B21" s="261"/>
      <c r="C21" s="261"/>
      <c r="D21" s="261" t="s">
        <v>41</v>
      </c>
      <c r="E21" s="261"/>
      <c r="F21" s="314">
        <f>'Total Gasto'!B86+'Total Gasto'!B23</f>
        <v>159885.82999999999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94</v>
      </c>
      <c r="B22" s="261"/>
      <c r="C22" s="261"/>
      <c r="D22" s="261" t="s">
        <v>42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47</v>
      </c>
      <c r="D23" s="261"/>
      <c r="E23" s="261"/>
      <c r="F23" s="310">
        <f>SUM(F16:F22)</f>
        <v>12560074.389999999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95</v>
      </c>
      <c r="B25" s="261"/>
      <c r="C25" s="261"/>
      <c r="D25" s="261" t="s">
        <v>48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96</v>
      </c>
      <c r="B27" s="261"/>
      <c r="C27" s="261"/>
      <c r="D27" s="261" t="s">
        <v>43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103</v>
      </c>
      <c r="D29" s="261"/>
      <c r="E29" s="261"/>
      <c r="F29" s="315">
        <f>+F13-F23+F25+F27</f>
        <v>9931839.2599999998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44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97</v>
      </c>
      <c r="B32" s="261"/>
      <c r="C32" s="263"/>
      <c r="D32" s="261" t="s">
        <v>49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98</v>
      </c>
      <c r="B33" s="261"/>
      <c r="C33" s="261"/>
      <c r="D33" s="261" t="s">
        <v>45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657</v>
      </c>
      <c r="E38" s="1" t="s">
        <v>665</v>
      </c>
      <c r="F38" s="78"/>
    </row>
    <row r="39" spans="1:11">
      <c r="D39" s="358" t="s">
        <v>651</v>
      </c>
      <c r="E39" s="1" t="s">
        <v>659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654</v>
      </c>
      <c r="E42" s="4"/>
    </row>
    <row r="43" spans="1:11">
      <c r="D43" s="64" t="s">
        <v>655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593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22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679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2"/>
    </row>
    <row r="12" spans="1:7" s="11" customFormat="1" ht="15.75">
      <c r="A12" s="54"/>
      <c r="B12" s="58" t="s">
        <v>128</v>
      </c>
      <c r="C12" s="212"/>
      <c r="D12" s="14"/>
    </row>
    <row r="13" spans="1:7" s="11" customFormat="1" ht="15.75">
      <c r="A13" s="19" t="s">
        <v>471</v>
      </c>
      <c r="B13" s="58" t="s">
        <v>448</v>
      </c>
      <c r="C13" s="212"/>
      <c r="D13" s="14"/>
    </row>
    <row r="14" spans="1:7" s="11" customFormat="1" ht="15.75">
      <c r="A14" s="19" t="s">
        <v>455</v>
      </c>
      <c r="B14" s="58" t="s">
        <v>330</v>
      </c>
      <c r="C14" s="212">
        <v>205451.17</v>
      </c>
      <c r="D14" s="14"/>
    </row>
    <row r="15" spans="1:7" s="11" customFormat="1" ht="15.75">
      <c r="A15" s="19" t="s">
        <v>452</v>
      </c>
      <c r="B15" s="58" t="s">
        <v>329</v>
      </c>
      <c r="C15" s="212"/>
      <c r="D15" s="14"/>
    </row>
    <row r="16" spans="1:7" s="11" customFormat="1" ht="15.75">
      <c r="A16" s="19" t="s">
        <v>454</v>
      </c>
      <c r="B16" s="58" t="s">
        <v>129</v>
      </c>
      <c r="C16" s="212"/>
      <c r="D16" s="14"/>
    </row>
    <row r="17" spans="1:4" s="11" customFormat="1" ht="15.75">
      <c r="A17" s="19" t="s">
        <v>453</v>
      </c>
      <c r="B17" s="58" t="s">
        <v>331</v>
      </c>
      <c r="C17" s="212"/>
      <c r="D17" s="14"/>
    </row>
    <row r="18" spans="1:4" ht="15.75">
      <c r="A18" s="19" t="s">
        <v>451</v>
      </c>
      <c r="B18" s="58" t="s">
        <v>328</v>
      </c>
      <c r="C18" s="212"/>
      <c r="D18" s="2"/>
    </row>
    <row r="19" spans="1:4" ht="15.75">
      <c r="A19" s="19"/>
      <c r="B19" s="59" t="s">
        <v>131</v>
      </c>
      <c r="C19" s="214">
        <v>12318812.16</v>
      </c>
      <c r="D19" s="2"/>
    </row>
    <row r="20" spans="1:4" ht="15.75">
      <c r="A20" s="19"/>
      <c r="B20" s="59" t="s">
        <v>132</v>
      </c>
      <c r="C20" s="214"/>
      <c r="D20" s="2"/>
    </row>
    <row r="21" spans="1:4" ht="15.75">
      <c r="A21" s="123"/>
      <c r="B21" s="59" t="s">
        <v>325</v>
      </c>
      <c r="C21" s="214"/>
      <c r="D21" s="2"/>
    </row>
    <row r="22" spans="1:4" ht="15.75">
      <c r="A22" s="123"/>
      <c r="B22" s="59" t="s">
        <v>133</v>
      </c>
      <c r="C22" s="214"/>
      <c r="D22" s="2"/>
    </row>
    <row r="23" spans="1:4" ht="15.75">
      <c r="A23" s="123"/>
      <c r="B23" s="54" t="s">
        <v>456</v>
      </c>
      <c r="C23" s="211">
        <f>SUM(C10:C22)</f>
        <v>12524263.33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2"/>
    </row>
    <row r="28" spans="1:4" ht="15.75">
      <c r="A28" s="19">
        <v>9995028001</v>
      </c>
      <c r="B28" s="59" t="s">
        <v>446</v>
      </c>
      <c r="C28" s="212"/>
    </row>
    <row r="29" spans="1:4" ht="15.75">
      <c r="A29" s="19">
        <v>2110003000</v>
      </c>
      <c r="B29" s="119" t="s">
        <v>441</v>
      </c>
      <c r="C29" s="212"/>
    </row>
    <row r="30" spans="1:4" ht="15.75">
      <c r="A30" s="19">
        <v>9998014000</v>
      </c>
      <c r="B30" s="119" t="s">
        <v>442</v>
      </c>
      <c r="C30" s="214"/>
    </row>
    <row r="31" spans="1:4" ht="15.75">
      <c r="A31" s="19"/>
      <c r="B31" s="59" t="s">
        <v>443</v>
      </c>
      <c r="C31" s="215"/>
    </row>
    <row r="32" spans="1:4" ht="15.75">
      <c r="A32" s="19">
        <v>100198000</v>
      </c>
      <c r="B32" s="59" t="s">
        <v>444</v>
      </c>
      <c r="C32" s="214"/>
    </row>
    <row r="33" spans="1:3" ht="15.75">
      <c r="A33" s="19">
        <v>100198001</v>
      </c>
      <c r="B33" s="59" t="s">
        <v>445</v>
      </c>
      <c r="C33" s="215"/>
    </row>
    <row r="34" spans="1:3" ht="15.75">
      <c r="A34" s="19"/>
      <c r="B34" s="54" t="s">
        <v>457</v>
      </c>
      <c r="C34" s="216"/>
    </row>
    <row r="35" spans="1:3" ht="15.75">
      <c r="A35" s="121"/>
      <c r="C35" s="46"/>
    </row>
    <row r="36" spans="1:3" ht="15.75">
      <c r="B36" s="54" t="s">
        <v>462</v>
      </c>
      <c r="C36" s="216">
        <f>+C23+C34</f>
        <v>12524263.33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4" sqref="B14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680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6"/>
    </row>
    <row r="12" spans="1:2" s="9" customFormat="1" ht="15.75">
      <c r="A12" s="20" t="s">
        <v>136</v>
      </c>
      <c r="B12" s="286"/>
    </row>
    <row r="13" spans="1:2" s="9" customFormat="1" ht="15.75">
      <c r="A13" s="20" t="s">
        <v>139</v>
      </c>
      <c r="B13" s="286"/>
    </row>
    <row r="14" spans="1:2" s="9" customFormat="1" ht="18.75">
      <c r="A14" s="20" t="s">
        <v>140</v>
      </c>
      <c r="B14" s="342">
        <v>8796828.8399999999</v>
      </c>
    </row>
    <row r="15" spans="1:2" s="9" customFormat="1" ht="15.75">
      <c r="A15" s="20" t="s">
        <v>326</v>
      </c>
      <c r="B15" s="286"/>
    </row>
    <row r="16" spans="1:2" ht="15.75">
      <c r="A16" s="53" t="s">
        <v>137</v>
      </c>
      <c r="B16" s="287">
        <f>+B11+B12+B13+B14+B15</f>
        <v>8796828.8399999999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D17" sqref="D17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648</v>
      </c>
      <c r="B2" s="372"/>
    </row>
    <row r="3" spans="1:3" ht="18.75">
      <c r="A3" s="373" t="s">
        <v>681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247">
        <v>1269123.3600000001</v>
      </c>
    </row>
    <row r="9" spans="1:3" ht="15.75">
      <c r="A9" s="113" t="s">
        <v>644</v>
      </c>
      <c r="B9" s="247">
        <v>1718365.98</v>
      </c>
    </row>
    <row r="10" spans="1:3" ht="15.75">
      <c r="A10" s="113" t="s">
        <v>647</v>
      </c>
      <c r="B10" s="208">
        <v>10199516.439999999</v>
      </c>
    </row>
    <row r="11" spans="1:3" ht="15.75">
      <c r="A11" s="113"/>
      <c r="B11" s="322"/>
    </row>
    <row r="12" spans="1:3">
      <c r="A12" s="24" t="s">
        <v>142</v>
      </c>
      <c r="B12" s="210">
        <f>SUM(B8:B11)</f>
        <v>13187005.779999999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2025-09-04T18:18:08Z</cp:lastPrinted>
  <dcterms:created xsi:type="dcterms:W3CDTF">2018-05-02T13:48:18Z</dcterms:created>
  <dcterms:modified xsi:type="dcterms:W3CDTF">2025-09-09T17:37:46Z</dcterms:modified>
</cp:coreProperties>
</file>