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<sst xmlns="http://schemas.openxmlformats.org/spreadsheetml/2006/main" count="1017" uniqueCount="684">
  <si>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</si>
  <si>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</si>
  <si>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</si>
  <si>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</si>
  <si>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</si>
  <si>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</si>
  <si>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</si>
  <si>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</si>
  <si>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</si>
  <si>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</si>
  <si>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</si>
  <si>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</si>
  <si>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</si>
  <si>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</si>
  <si>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</si>
  <si>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</si>
  <si>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</si>
  <si>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</si>
  <si>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</si>
  <si>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</si>
  <si>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</si>
  <si>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</si>
  <si>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</si>
  <si>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</si>
  <si>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</si>
  <si>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</si>
  <si>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</si>
  <si>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</si>
  <si>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</si>
  <si>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</si>
  <si>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</si>
  <si>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</si>
  <si>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</si>
  <si>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</si>
  <si>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</si>
  <si>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</si>
  <si>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</si>
  <si>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</si>
  <si>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</si>
  <si>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</si>
  <si>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</si>
  <si>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</si>
  <si>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</si>
  <si>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</si>
  <si>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</si>
  <si>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</si>
  <si>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</si>
  <si>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</si>
  <si>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</si>
  <si>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</si>
  <si>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</si>
  <si>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</si>
  <si>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</si>
  <si>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</si>
  <si>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</si>
  <si>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</si>
  <si>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</si>
  <si>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</si>
  <si>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</si>
  <si>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</si>
  <si>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</si>
  <si>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</si>
  <si>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</si>
  <si>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</si>
  <si>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</si>
  <si>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</si>
  <si>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</si>
  <si>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</si>
  <si>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</si>
  <si>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</si>
  <si>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</si>
  <si>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</si>
  <si>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</si>
  <si>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</si>
  <si>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</si>
  <si>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</si>
  <si>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</si>
  <si>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</si>
  <si>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</si>
  <si>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</si>
  <si>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</si>
  <si>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</si>
  <si>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</si>
  <si>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</si>
  <si>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</si>
  <si>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</si>
  <si>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</si>
  <si>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</si>
  <si>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</si>
  <si>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</si>
  <si>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</si>
  <si>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</si>
  <si>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</si>
  <si>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</si>
  <si>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</si>
  <si>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</si>
  <si>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</si>
  <si>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</si>
  <si>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</si>
  <si>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</si>
  <si>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</si>
  <si>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</si>
  <si>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</si>
  <si>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</si>
  <si>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</si>
  <si>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</si>
  <si>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</si>
  <si>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</si>
  <si>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</si>
  <si>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</si>
  <si>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</si>
  <si>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</si>
  <si>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</si>
  <si>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</si>
  <si>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</si>
  <si>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</si>
  <si>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</si>
  <si>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</si>
  <si>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</si>
  <si>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</si>
  <si>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</si>
  <si>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</si>
  <si>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</si>
  <si>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</si>
  <si>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</si>
  <si>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</si>
  <si>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</si>
  <si>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</si>
  <si>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</si>
  <si>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</si>
  <si>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</si>
  <si>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</si>
  <si>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</si>
  <si>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</si>
  <si>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</si>
  <si>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</si>
  <si>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</si>
  <si>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</si>
  <si>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</si>
  <si>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</si>
  <si>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</si>
  <si>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</si>
  <si>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</si>
  <si>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</si>
  <si>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</si>
  <si>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</si>
  <si>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</si>
  <si>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</si>
  <si>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</si>
  <si>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</si>
  <si>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</si>
  <si>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</si>
  <si>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</si>
  <si>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</si>
  <si>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</si>
  <si>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</si>
  <si>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</si>
  <si>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</si>
  <si>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</si>
  <si>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</si>
  <si>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</si>
  <si>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</si>
  <si>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</si>
  <si>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</si>
  <si>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</si>
  <si>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</si>
  <si>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</si>
  <si>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</si>
  <si>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</si>
  <si>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</si>
  <si>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</si>
  <si>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</si>
  <si>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</si>
  <si>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</si>
  <si>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</si>
  <si>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</si>
  <si>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</si>
  <si>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</si>
  <si>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</si>
  <si>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</si>
  <si>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</si>
  <si>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</si>
  <si>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</si>
  <si>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</si>
  <si>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</si>
  <si>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</si>
  <si>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</si>
  <si>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</si>
  <si>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</si>
  <si>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</si>
  <si>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</si>
  <si>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</si>
  <si>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</si>
  <si>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</si>
  <si>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</si>
  <si>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</si>
  <si>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</si>
  <si>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</si>
  <si>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</si>
  <si>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</si>
  <si>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</si>
  <si>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</si>
  <si>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</si>
  <si>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</si>
  <si>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</si>
  <si>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</si>
  <si>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</si>
  <si>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</si>
  <si>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</si>
  <si>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</si>
  <si>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</si>
  <si>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</si>
  <si>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</si>
  <si>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</si>
  <si>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</si>
  <si>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</si>
  <si>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</si>
  <si>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</si>
  <si>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</si>
  <si>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</si>
  <si>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</si>
  <si>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</si>
  <si>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</si>
  <si>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</si>
  <si>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</si>
  <si>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</si>
  <si>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</si>
  <si>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</si>
  <si>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</si>
  <si>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</si>
  <si>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</si>
  <si>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</si>
  <si>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</si>
  <si>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</si>
  <si>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</si>
  <si>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</si>
  <si>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</si>
  <si>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</si>
  <si>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</si>
  <si>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</si>
  <si>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</si>
  <si>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</si>
  <si>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</si>
  <si>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</si>
  <si>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</si>
  <si>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</si>
  <si>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</si>
  <si>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</si>
  <si>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</si>
  <si>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</si>
  <si>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</si>
  <si>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</si>
  <si>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</si>
  <si>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</si>
  <si>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</si>
  <si>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</si>
  <si>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</si>
  <si>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</si>
  <si>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</si>
  <si>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</si>
  <si>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</si>
  <si>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</si>
  <si>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</si>
  <si>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</si>
  <si>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</si>
  <si>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</si>
  <si>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</si>
  <si>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</si>
  <si>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</si>
  <si>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</si>
  <si>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</si>
  <si>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</si>
  <si>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</si>
  <si>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</si>
  <si>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</si>
  <si>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</si>
  <si>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</si>
  <si>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</si>
  <si>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</si>
  <si>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</si>
  <si>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</si>
  <si>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</si>
  <si>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</si>
  <si>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</si>
  <si>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</si>
  <si>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</si>
  <si>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</si>
  <si>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</si>
  <si>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</si>
  <si>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</si>
  <si>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</si>
  <si>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</si>
  <si>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</si>
  <si>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</si>
  <si>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</si>
  <si>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</si>
  <si>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</si>
  <si>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</si>
  <si>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</si>
  <si>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</si>
  <si>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</si>
  <si>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</si>
  <si>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</si>
  <si>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</si>
  <si>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</si>
  <si>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</si>
  <si>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</si>
  <si>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</si>
  <si>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</si>
  <si>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</si>
  <si>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</si>
  <si>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</si>
  <si>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</si>
  <si>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</si>
  <si>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</si>
  <si>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</si>
  <si>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</si>
  <si>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</si>
  <si>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</si>
  <si>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</si>
  <si>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</si>
  <si>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</si>
  <si>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</si>
  <si>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</si>
  <si>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</si>
  <si>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</si>
  <si>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</si>
  <si>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</si>
  <si>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</si>
  <si>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</si>
  <si>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</si>
  <si>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</si>
  <si>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</si>
  <si>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</si>
  <si>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</si>
  <si>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</si>
  <si>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</si>
  <si>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</si>
  <si>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</si>
  <si>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</si>
  <si>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</si>
  <si>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</si>
  <si>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</si>
  <si>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</si>
  <si>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</si>
  <si>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</si>
  <si>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</si>
  <si>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</si>
  <si>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</si>
  <si>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</si>
  <si>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</si>
  <si>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</si>
  <si>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</si>
  <si>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</si>
  <si>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</si>
  <si>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</si>
  <si>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</si>
  <si>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</si>
  <si>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</si>
  <si>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</si>
  <si>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</si>
  <si>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</si>
  <si>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</si>
  <si>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</si>
  <si>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</si>
  <si>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</si>
  <si>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</si>
  <si>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</si>
  <si>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</si>
  <si>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</si>
  <si>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</si>
  <si>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</si>
  <si>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</si>
  <si>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</si>
  <si>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</si>
  <si>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</si>
  <si>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</si>
  <si>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</si>
  <si>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</si>
  <si>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</si>
  <si>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</si>
  <si>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</si>
  <si>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</si>
  <si>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</si>
  <si>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</si>
  <si>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</si>
  <si>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</si>
  <si>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</si>
  <si>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</si>
  <si>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</si>
  <si>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</si>
  <si>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</si>
  <si>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</si>
  <si>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</si>
  <si>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</si>
  <si>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</si>
  <si>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</si>
  <si>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</si>
  <si>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</si>
  <si>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</si>
  <si>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</si>
  <si>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</si>
  <si>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</si>
  <si>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</si>
  <si>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</si>
  <si>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</si>
  <si>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</si>
  <si>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</si>
  <si>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</si>
  <si>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</si>
  <si>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</si>
  <si>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</si>
  <si>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</si>
  <si>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</si>
  <si>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</si>
  <si>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</si>
  <si>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</si>
  <si>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</si>
  <si>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</si>
  <si>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</si>
  <si>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</si>
  <si>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</si>
  <si>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</si>
  <si>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</si>
  <si>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</si>
  <si>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</si>
  <si>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</si>
  <si>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</si>
  <si>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</si>
  <si>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</si>
  <si>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</si>
  <si>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</si>
  <si>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</si>
  <si>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</si>
  <si>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</si>
  <si>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</si>
  <si>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</si>
  <si>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</si>
  <si>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</si>
  <si>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</si>
  <si>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</si>
  <si>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</si>
  <si>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</si>
  <si>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</si>
  <si>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</si>
  <si>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</si>
  <si>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</si>
  <si>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</si>
  <si>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</si>
  <si>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</si>
  <si>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</si>
  <si>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</si>
  <si>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</si>
  <si>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</si>
  <si>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</si>
  <si>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</si>
  <si>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</si>
  <si>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</si>
  <si>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</si>
  <si>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</si>
  <si>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</si>
  <si>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</si>
  <si>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</si>
  <si>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</si>
  <si>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</si>
  <si>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</si>
  <si>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</si>
  <si>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</si>
  <si>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</si>
  <si>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</si>
  <si>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</si>
  <si>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</si>
  <si>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</si>
  <si>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</si>
  <si>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</si>
  <si>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</si>
  <si>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</si>
  <si>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</si>
  <si>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</si>
  <si>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</si>
  <si>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</si>
  <si>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</si>
  <si>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</si>
  <si>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</si>
  <si>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</si>
  <si>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</si>
  <si>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</si>
  <si>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</si>
  <si>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</si>
  <si>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</si>
  <si>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</si>
  <si>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</si>
  <si>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</si>
  <si>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</si>
  <si>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</si>
  <si>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</si>
  <si>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</si>
  <si>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</si>
  <si>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</si>
  <si>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</si>
  <si>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</si>
  <si>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</si>
  <si>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</si>
  <si>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</si>
  <si>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</si>
  <si>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</si>
  <si>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</si>
  <si>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</si>
  <si>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</si>
  <si>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</si>
  <si>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</si>
  <si>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</si>
  <si>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</si>
  <si>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</si>
  <si>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</si>
  <si>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</si>
  <si>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</si>
  <si>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</si>
  <si>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</si>
  <si>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</si>
  <si>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</si>
  <si>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</si>
  <si>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</si>
  <si>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</si>
  <si>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</si>
  <si>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</si>
  <si>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</si>
  <si>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</si>
  <si>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</si>
  <si>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</si>
  <si>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</si>
  <si>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</si>
  <si>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</si>
  <si>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</si>
  <si>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</si>
  <si>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</si>
  <si>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</si>
  <si>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</si>
  <si>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</si>
  <si>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</si>
  <si>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</si>
  <si>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</si>
  <si>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</si>
  <si>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</si>
  <si>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</si>
  <si>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</si>
  <si>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</si>
  <si>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</si>
  <si>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</si>
  <si>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</si>
  <si>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</si>
  <si>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</si>
  <si>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</si>
  <si>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</si>
  <si>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</si>
  <si>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</si>
  <si>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</si>
  <si>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</si>
  <si>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</si>
  <si>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</si>
  <si>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</si>
  <si>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</si>
  <si>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</si>
  <si>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</si>
  <si>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</si>
  <si>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</si>
  <si>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</si>
  <si>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</si>
  <si>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</si>
  <si>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</si>
  <si>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</si>
  <si>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</si>
  <si>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</si>
  <si>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</si>
  <si>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</si>
  <si>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</si>
  <si>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</si>
  <si>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</si>
  <si>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</si>
  <si>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</si>
  <si>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</si>
  <si>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</si>
  <si>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</si>
  <si>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</si>
  <si>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</si>
  <si>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</si>
  <si>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</si>
  <si>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</si>
  <si>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</si>
  <si>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</si>
  <si>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</si>
  <si>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</si>
  <si>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</si>
  <si>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</si>
  <si>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</si>
  <si>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</si>
  <si>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</si>
  <si>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</si>
  <si>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</si>
  <si>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</si>
  <si>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</si>
  <si>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</si>
  <si>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</si>
  <si>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</si>
  <si>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</si>
  <si>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</si>
  <si>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</si>
  <si>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</si>
  <si>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</si>
  <si>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</si>
  <si>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</si>
  <si>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</si>
  <si>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</si>
  <si>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</si>
  <si>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</si>
  <si>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</si>
  <si>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</si>
  <si>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</si>
  <si>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</si>
  <si>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</si>
  <si>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</si>
  <si>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</si>
  <si>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</si>
  <si>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</si>
  <si>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</si>
  <si>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</si>
  <si>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</si>
  <si>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</si>
  <si>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</si>
  <si>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</si>
  <si>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</si>
  <si>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</si>
  <si>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</si>
  <si>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</si>
  <si>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</si>
  <si>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</si>
  <si>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</si>
  <si>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</si>
  <si>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</si>
  <si>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</si>
  <si>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</si>
  <si>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</si>
  <si>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</si>
  <si>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</si>
  <si>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</si>
  <si>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</si>
  <si>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</si>
  <si>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</si>
  <si>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</si>
  <si>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</si>
  <si>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</si>
  <si>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</si>
  <si>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</si>
  <si>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</si>
  <si>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</si>
  <si>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</si>
  <si>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</si>
  <si>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</si>
  <si>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</si>
  <si>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</si>
  <si>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</si>
  <si>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</si>
  <si>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</si>
  <si>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</si>
  <si>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</si>
  <si>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</si>
  <si>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</si>
  <si>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</si>
  <si>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 xml:space="preserve">             Del ejercicio terminado Al 31 de octubre de 2024</t>
  </si>
  <si>
    <t>Al 30  de NOVIEMBRE  de 2024</t>
  </si>
  <si>
    <t>Al 30 de NOVIEMBRE  de 2024</t>
  </si>
  <si>
    <t>Del ejercicio terminado Al 30 NOVIEMBRE  2024</t>
  </si>
  <si>
    <t>Del ejercicio terminado Al 30 NOVIEMBRE    2024</t>
  </si>
  <si>
    <t>Del ejercicio terminado Al 30 de NOVIEMBRE  2024</t>
  </si>
  <si>
    <t>Del ejercicio terminado Al 30 de NOVIEMBRE   2024</t>
  </si>
  <si>
    <t>Del ejercicio terminado al 30 de NOVIEMBRE  2024</t>
  </si>
  <si>
    <t>Del ejercicio terminado al 30  NOVIEMBRE 2024</t>
  </si>
  <si>
    <r>
      <t>Impuestos</t>
    </r>
    <r>
      <rPr>
        <sz val="11"/>
        <color theme="1"/>
        <rFont val="Times New Roman"/>
        <family val="1"/>
      </rPr>
      <t> </t>
    </r>
  </si>
  <si>
    <t xml:space="preserve">                                          Dra. Alicia E.Rivas V. </t>
  </si>
  <si>
    <t xml:space="preserve">                                     Directora</t>
  </si>
  <si>
    <t xml:space="preserve">               Licda. Maria Y. Jimenez A.                                                                                               </t>
  </si>
  <si>
    <t xml:space="preserve">                              Contadora </t>
  </si>
  <si>
    <t>Del ejercicio terminado Al 30  noviembre   de 2024</t>
  </si>
  <si>
    <t>Del ejercicio terminado Al  30 de  noviembre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</si>
</sst>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0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39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2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0" fontId="1" fillId="0" borderId="5" xfId="0" applyNumberFormat="1" applyFont="1" applyFill="1" applyBorder="1" applyAlignment="1">
      <alignment horizontal="center" vertical="center"/>
    </xf>
    <xf numFmtId="40" fontId="39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4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0" borderId="5" xfId="12" applyNumberFormat="1" applyFont="1" applyFill="1" applyBorder="1" applyAlignment="1">
      <alignment horizontal="right" vertical="center"/>
    </xf>
    <xf numFmtId="40" fontId="3" fillId="0" borderId="5" xfId="12" applyNumberFormat="1" applyFont="1" applyFill="1" applyBorder="1" applyAlignment="1">
      <alignment vertical="center"/>
    </xf>
    <xf numFmtId="4" fontId="31" fillId="0" borderId="5" xfId="12" applyNumberFormat="1" applyFont="1" applyFill="1" applyBorder="1" applyAlignment="1">
      <alignment horizontal="right" vertical="center"/>
    </xf>
    <xf numFmtId="4" fontId="31" fillId="0" borderId="5" xfId="12" applyNumberFormat="1" applyFont="1" applyBorder="1" applyAlignment="1">
      <alignment horizontal="right"/>
    </xf>
    <xf numFmtId="0" fontId="45" fillId="5" borderId="5" xfId="0" applyFont="1" applyFill="1" applyBorder="1" applyAlignment="1">
      <alignment vertical="center"/>
    </xf>
    <xf numFmtId="4" fontId="46" fillId="0" borderId="5" xfId="12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4" fontId="24" fillId="3" borderId="7" xfId="2" applyNumberFormat="1" applyFont="1" applyFill="1" applyBorder="1" applyAlignment="1">
      <alignment horizontal="right" vertical="center"/>
    </xf>
    <xf numFmtId="4" fontId="24" fillId="0" borderId="5" xfId="12" applyNumberFormat="1" applyFont="1" applyBorder="1" applyAlignment="1">
      <alignment horizontal="right"/>
    </xf>
    <xf numFmtId="40" fontId="3" fillId="0" borderId="5" xfId="12" applyNumberFormat="1" applyFont="1" applyFill="1" applyBorder="1" applyAlignment="1">
      <alignment horizontal="right" vertical="center"/>
    </xf>
    <xf numFmtId="40" fontId="3" fillId="0" borderId="5" xfId="0" applyNumberFormat="1" applyFont="1" applyBorder="1" applyAlignment="1">
      <alignment horizontal="right"/>
    </xf>
    <xf numFmtId="4" fontId="3" fillId="0" borderId="5" xfId="12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vertical="center"/>
    </xf>
    <xf numFmtId="40" fontId="3" fillId="0" borderId="5" xfId="12" applyNumberFormat="1" applyFont="1" applyBorder="1" applyAlignment="1"/>
    <xf numFmtId="0" fontId="3" fillId="0" borderId="5" xfId="0" applyFont="1" applyBorder="1" applyAlignment="1">
      <alignment horizontal="left"/>
    </xf>
    <xf numFmtId="4" fontId="3" fillId="0" borderId="5" xfId="12" applyNumberFormat="1" applyFont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B201" sqref="B201:E218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294" customWidth="1"/>
    <col min="5" max="5" width="11.85546875" style="242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592</v>
      </c>
      <c r="C1" s="363"/>
      <c r="D1" s="363"/>
      <c r="E1" s="130"/>
    </row>
    <row r="2" spans="1:8" ht="15.75">
      <c r="A2" s="129"/>
      <c r="B2" s="363" t="s">
        <v>575</v>
      </c>
      <c r="C2" s="363"/>
      <c r="D2" s="363"/>
      <c r="E2" s="130"/>
    </row>
    <row r="3" spans="1:8" ht="15.75">
      <c r="A3" s="129"/>
      <c r="B3" s="363" t="s">
        <v>669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289" t="s">
        <v>487</v>
      </c>
      <c r="E5" s="131"/>
    </row>
    <row r="6" spans="1:8" ht="12.75" customHeight="1">
      <c r="A6" s="132" t="s">
        <v>51</v>
      </c>
      <c r="B6" s="44" t="s">
        <v>488</v>
      </c>
      <c r="C6" s="347">
        <f>Efectivo!C36</f>
        <v>2415868.42</v>
      </c>
      <c r="D6" s="348"/>
      <c r="E6" s="126"/>
    </row>
    <row r="7" spans="1:8" ht="9.75" customHeight="1">
      <c r="A7" s="132" t="s">
        <v>54</v>
      </c>
      <c r="B7" s="44" t="s">
        <v>591</v>
      </c>
      <c r="C7" s="347">
        <f>'Cuenta por Cobrar'!B16</f>
        <v>7373372.0499999998</v>
      </c>
      <c r="D7" s="348"/>
      <c r="E7" s="126"/>
      <c r="F7" s="127"/>
      <c r="G7" s="127"/>
    </row>
    <row r="8" spans="1:8" ht="12.75" customHeight="1">
      <c r="A8" s="132" t="s">
        <v>55</v>
      </c>
      <c r="B8" s="44" t="s">
        <v>325</v>
      </c>
      <c r="C8" s="347">
        <f>Inventario!B12</f>
        <v>12961989.6</v>
      </c>
      <c r="D8" s="348"/>
      <c r="E8" s="126"/>
      <c r="F8" s="127"/>
      <c r="G8" s="127"/>
    </row>
    <row r="9" spans="1:8" hidden="1">
      <c r="A9" s="132" t="s">
        <v>56</v>
      </c>
      <c r="B9" s="44" t="s">
        <v>489</v>
      </c>
      <c r="C9" s="349"/>
      <c r="D9" s="348"/>
      <c r="E9" s="126"/>
      <c r="F9" s="127"/>
      <c r="G9" s="127"/>
    </row>
    <row r="10" spans="1:8" ht="12" customHeight="1">
      <c r="A10" s="132" t="s">
        <v>62</v>
      </c>
      <c r="B10" s="44" t="s">
        <v>490</v>
      </c>
      <c r="C10" s="349"/>
      <c r="D10" s="348"/>
      <c r="E10" s="126"/>
      <c r="F10" s="127"/>
      <c r="G10" s="127"/>
      <c r="H10" s="72"/>
    </row>
    <row r="11" spans="1:8" ht="12" customHeight="1">
      <c r="A11" s="132" t="s">
        <v>62</v>
      </c>
      <c r="B11" s="44" t="s">
        <v>491</v>
      </c>
      <c r="C11" s="350"/>
      <c r="D11" s="348"/>
      <c r="E11" s="126"/>
      <c r="F11" s="127"/>
      <c r="G11" s="127"/>
    </row>
    <row r="12" spans="1:8" hidden="1">
      <c r="A12" s="132"/>
      <c r="B12" s="44"/>
      <c r="C12" s="349"/>
      <c r="D12" s="348"/>
      <c r="E12" s="126"/>
      <c r="F12" s="127"/>
      <c r="G12" s="127"/>
    </row>
    <row r="13" spans="1:8" hidden="1">
      <c r="A13" s="132" t="s">
        <v>484</v>
      </c>
      <c r="B13" s="351" t="s">
        <v>492</v>
      </c>
      <c r="C13" s="352"/>
      <c r="D13" s="348"/>
      <c r="E13" s="126"/>
      <c r="F13" s="127"/>
      <c r="G13" s="127"/>
    </row>
    <row r="14" spans="1:8" ht="12" customHeight="1">
      <c r="A14" s="132" t="s">
        <v>66</v>
      </c>
      <c r="B14" s="353" t="s">
        <v>642</v>
      </c>
      <c r="C14" s="349"/>
      <c r="D14" s="348"/>
      <c r="E14" s="126"/>
      <c r="F14" s="127"/>
      <c r="G14" s="127"/>
    </row>
    <row r="15" spans="1:8" ht="12.75" customHeight="1">
      <c r="A15" s="132" t="s">
        <v>69</v>
      </c>
      <c r="B15" s="44" t="s">
        <v>493</v>
      </c>
      <c r="C15" s="350"/>
      <c r="D15" s="348"/>
      <c r="E15" s="126"/>
      <c r="F15" s="127"/>
      <c r="G15" s="127"/>
      <c r="H15" s="127"/>
    </row>
    <row r="16" spans="1:8" ht="11.25" customHeight="1">
      <c r="A16" s="132"/>
      <c r="B16" s="44" t="s">
        <v>522</v>
      </c>
      <c r="C16" s="350"/>
      <c r="D16" s="348"/>
      <c r="E16" s="126"/>
      <c r="F16" s="127"/>
      <c r="G16" s="127"/>
    </row>
    <row r="17" spans="1:8" ht="12.75" customHeight="1">
      <c r="A17" s="132"/>
      <c r="B17" s="353" t="s">
        <v>521</v>
      </c>
      <c r="C17" s="350"/>
      <c r="D17" s="354">
        <f>'CXP Corto plazo'!B10</f>
        <v>67109134.609999999</v>
      </c>
      <c r="E17" s="126"/>
      <c r="F17" s="127"/>
      <c r="G17" s="127"/>
    </row>
    <row r="18" spans="1:8" ht="15.75">
      <c r="A18" s="132"/>
      <c r="B18" s="353" t="s">
        <v>411</v>
      </c>
      <c r="C18" s="355"/>
      <c r="D18" s="356"/>
      <c r="E18" s="126"/>
      <c r="F18" s="127"/>
      <c r="G18" s="127"/>
      <c r="H18" s="324"/>
    </row>
    <row r="19" spans="1:8" ht="11.25" customHeight="1">
      <c r="A19" s="132"/>
      <c r="B19" s="353" t="s">
        <v>339</v>
      </c>
      <c r="C19" s="357"/>
      <c r="D19" s="356">
        <f>'ESF SNS'!F60</f>
        <v>-43425297.609999999</v>
      </c>
      <c r="E19" s="126"/>
      <c r="F19" s="127"/>
      <c r="G19" s="127"/>
      <c r="H19" s="324"/>
    </row>
    <row r="20" spans="1:8" ht="12.75" customHeight="1">
      <c r="A20" s="132" t="s">
        <v>83</v>
      </c>
      <c r="B20" s="44" t="s">
        <v>494</v>
      </c>
      <c r="C20" s="349"/>
      <c r="D20" s="356"/>
      <c r="E20" s="126"/>
      <c r="F20" s="127"/>
      <c r="G20" s="127"/>
      <c r="H20" s="324"/>
    </row>
    <row r="21" spans="1:8" ht="15.75" hidden="1">
      <c r="A21" s="132" t="s">
        <v>82</v>
      </c>
      <c r="B21" s="44" t="s">
        <v>402</v>
      </c>
      <c r="C21" s="349"/>
      <c r="D21" s="356"/>
      <c r="E21" s="126"/>
      <c r="F21" s="127"/>
      <c r="G21" s="127"/>
      <c r="H21" s="324"/>
    </row>
    <row r="22" spans="1:8" ht="15.75" hidden="1">
      <c r="A22" s="129"/>
      <c r="B22" s="44" t="s">
        <v>495</v>
      </c>
      <c r="C22" s="349"/>
      <c r="D22" s="356"/>
      <c r="E22" s="126"/>
      <c r="F22" s="127"/>
      <c r="G22" s="127"/>
      <c r="H22" s="324"/>
    </row>
    <row r="23" spans="1:8" ht="12.75" customHeight="1">
      <c r="A23" s="132" t="s">
        <v>87</v>
      </c>
      <c r="B23" s="44" t="s">
        <v>324</v>
      </c>
      <c r="C23" s="358"/>
      <c r="D23" s="330">
        <f>Ingresos!B26</f>
        <v>12029382.67</v>
      </c>
      <c r="E23" s="126"/>
      <c r="F23" s="127"/>
      <c r="G23" s="127"/>
      <c r="H23" s="324"/>
    </row>
    <row r="24" spans="1:8" ht="13.5" customHeight="1">
      <c r="A24" s="132" t="s">
        <v>89</v>
      </c>
      <c r="B24" s="45" t="s">
        <v>155</v>
      </c>
      <c r="C24" s="358">
        <v>1068698.23</v>
      </c>
      <c r="D24" s="348"/>
      <c r="E24" s="126"/>
      <c r="F24" s="127"/>
      <c r="G24" s="127"/>
      <c r="H24" s="324"/>
    </row>
    <row r="25" spans="1:8" ht="12.75" customHeight="1">
      <c r="A25" s="132" t="s">
        <v>89</v>
      </c>
      <c r="B25" s="45" t="s">
        <v>156</v>
      </c>
      <c r="C25" s="358"/>
      <c r="D25" s="348"/>
      <c r="E25" s="126"/>
      <c r="F25" s="127"/>
      <c r="G25" s="127"/>
      <c r="H25" s="324"/>
    </row>
    <row r="26" spans="1:8" ht="15" customHeight="1">
      <c r="A26" s="132" t="s">
        <v>89</v>
      </c>
      <c r="B26" s="133" t="s">
        <v>157</v>
      </c>
      <c r="C26" s="358"/>
      <c r="D26" s="348"/>
      <c r="E26" s="126"/>
      <c r="F26" s="127"/>
      <c r="G26" s="127"/>
      <c r="H26" s="324"/>
    </row>
    <row r="27" spans="1:8" ht="12.75" customHeight="1">
      <c r="A27" s="132" t="s">
        <v>89</v>
      </c>
      <c r="B27" s="133" t="s">
        <v>158</v>
      </c>
      <c r="C27" s="358"/>
      <c r="D27" s="348"/>
      <c r="E27" s="126"/>
      <c r="F27" s="127"/>
      <c r="G27" s="127"/>
      <c r="H27" s="324"/>
    </row>
    <row r="28" spans="1:8" ht="12.75" customHeight="1">
      <c r="A28" s="132" t="s">
        <v>89</v>
      </c>
      <c r="B28" s="45" t="s">
        <v>159</v>
      </c>
      <c r="C28" s="358"/>
      <c r="D28" s="348"/>
      <c r="E28" s="126"/>
      <c r="F28" s="127"/>
      <c r="G28" s="127"/>
      <c r="H28" s="324"/>
    </row>
    <row r="29" spans="1:8" ht="12" customHeight="1">
      <c r="A29" s="132" t="s">
        <v>89</v>
      </c>
      <c r="B29" s="45" t="s">
        <v>161</v>
      </c>
      <c r="C29" s="358"/>
      <c r="D29" s="348"/>
      <c r="E29" s="126"/>
      <c r="F29" s="127"/>
      <c r="G29" s="127"/>
      <c r="H29" s="324"/>
    </row>
    <row r="30" spans="1:8" ht="12.75" customHeight="1">
      <c r="A30" s="132" t="s">
        <v>89</v>
      </c>
      <c r="B30" s="45" t="s">
        <v>162</v>
      </c>
      <c r="C30" s="358"/>
      <c r="D30" s="348"/>
      <c r="E30" s="126"/>
      <c r="F30" s="127"/>
      <c r="G30" s="127"/>
      <c r="H30" s="324"/>
    </row>
    <row r="31" spans="1:8" ht="15.75" hidden="1">
      <c r="A31" s="129"/>
      <c r="B31" s="359" t="s">
        <v>496</v>
      </c>
      <c r="C31" s="358"/>
      <c r="D31" s="348"/>
      <c r="E31" s="126"/>
      <c r="F31" s="127"/>
      <c r="G31" s="127"/>
      <c r="H31" s="324"/>
    </row>
    <row r="32" spans="1:8" ht="15.75" hidden="1">
      <c r="A32" s="129"/>
      <c r="B32" s="133" t="s">
        <v>163</v>
      </c>
      <c r="C32" s="358"/>
      <c r="D32" s="360"/>
      <c r="E32" s="240"/>
      <c r="F32" s="127"/>
      <c r="G32" s="127"/>
      <c r="H32" s="324"/>
    </row>
    <row r="33" spans="1:8" ht="14.25" customHeight="1">
      <c r="A33" s="129"/>
      <c r="B33" s="133" t="s">
        <v>169</v>
      </c>
      <c r="C33" s="358"/>
      <c r="D33" s="360"/>
      <c r="E33" s="240"/>
      <c r="F33" s="127"/>
      <c r="G33" s="127"/>
      <c r="H33" s="324"/>
    </row>
    <row r="34" spans="1:8" ht="15.75">
      <c r="A34" s="129"/>
      <c r="B34" s="133" t="s">
        <v>625</v>
      </c>
      <c r="C34" s="358"/>
      <c r="D34" s="360"/>
      <c r="E34" s="240"/>
      <c r="F34" s="127"/>
      <c r="G34" s="127"/>
      <c r="H34" s="324"/>
    </row>
    <row r="35" spans="1:8" ht="15.75" hidden="1">
      <c r="A35" s="132" t="s">
        <v>89</v>
      </c>
      <c r="B35" s="45" t="s">
        <v>165</v>
      </c>
      <c r="C35" s="358"/>
      <c r="D35" s="348"/>
      <c r="E35" s="126"/>
      <c r="F35" s="127"/>
      <c r="G35" s="127"/>
      <c r="H35" s="325"/>
    </row>
    <row r="36" spans="1:8" ht="13.5" customHeight="1">
      <c r="A36" s="132"/>
      <c r="B36" s="45" t="s">
        <v>166</v>
      </c>
      <c r="C36" s="358"/>
      <c r="D36" s="348"/>
      <c r="E36" s="126"/>
      <c r="F36" s="127"/>
      <c r="G36" s="127"/>
      <c r="H36" s="325"/>
    </row>
    <row r="37" spans="1:8" ht="14.25" customHeight="1">
      <c r="A37" s="132"/>
      <c r="B37" s="45" t="s">
        <v>167</v>
      </c>
      <c r="C37" s="358"/>
      <c r="D37" s="348"/>
      <c r="E37" s="126"/>
      <c r="F37" s="127"/>
      <c r="G37" s="127"/>
      <c r="H37" s="324"/>
    </row>
    <row r="38" spans="1:8" ht="15.75">
      <c r="A38" s="132"/>
      <c r="B38" s="45" t="s">
        <v>168</v>
      </c>
      <c r="C38" s="358"/>
      <c r="D38" s="348"/>
      <c r="E38" s="126"/>
      <c r="F38" s="127"/>
      <c r="G38" s="127"/>
      <c r="H38" s="324"/>
    </row>
    <row r="39" spans="1:8" ht="15.75" hidden="1">
      <c r="A39" s="132" t="s">
        <v>89</v>
      </c>
      <c r="B39" s="45" t="s">
        <v>171</v>
      </c>
      <c r="C39" s="358"/>
      <c r="D39" s="348"/>
      <c r="E39" s="126"/>
      <c r="F39" s="127"/>
      <c r="G39" s="127"/>
      <c r="H39" s="324"/>
    </row>
    <row r="40" spans="1:8" ht="15.75" hidden="1">
      <c r="A40" s="132" t="s">
        <v>89</v>
      </c>
      <c r="B40" s="45" t="s">
        <v>172</v>
      </c>
      <c r="C40" s="358"/>
      <c r="D40" s="348"/>
      <c r="E40" s="126"/>
      <c r="F40" s="127"/>
      <c r="G40" s="127"/>
      <c r="H40" s="324"/>
    </row>
    <row r="41" spans="1:8" ht="15.75" hidden="1">
      <c r="A41" s="129"/>
      <c r="B41" s="45" t="s">
        <v>173</v>
      </c>
      <c r="C41" s="347"/>
      <c r="D41" s="348"/>
      <c r="E41" s="126"/>
      <c r="F41" s="127"/>
      <c r="G41" s="127"/>
      <c r="H41" s="324"/>
    </row>
    <row r="42" spans="1:8" ht="15.75" hidden="1">
      <c r="A42" s="132" t="s">
        <v>89</v>
      </c>
      <c r="B42" s="45" t="s">
        <v>174</v>
      </c>
      <c r="C42" s="347"/>
      <c r="D42" s="348"/>
      <c r="E42" s="126"/>
      <c r="F42" s="127"/>
      <c r="G42" s="127"/>
      <c r="H42" s="324"/>
    </row>
    <row r="43" spans="1:8" ht="15.75" hidden="1">
      <c r="A43" s="129"/>
      <c r="B43" s="45" t="s">
        <v>497</v>
      </c>
      <c r="C43" s="358"/>
      <c r="D43" s="348"/>
      <c r="E43" s="126"/>
      <c r="F43" s="127"/>
      <c r="G43" s="127"/>
      <c r="H43" s="324"/>
    </row>
    <row r="44" spans="1:8" ht="15.75">
      <c r="A44" s="132" t="s">
        <v>89</v>
      </c>
      <c r="B44" s="45" t="s">
        <v>176</v>
      </c>
      <c r="C44" s="358">
        <v>205569.23</v>
      </c>
      <c r="D44" s="348"/>
      <c r="E44" s="126"/>
      <c r="F44" s="127"/>
      <c r="G44" s="127"/>
      <c r="H44" s="324"/>
    </row>
    <row r="45" spans="1:8" ht="15.75">
      <c r="A45" s="132" t="s">
        <v>89</v>
      </c>
      <c r="B45" s="45" t="s">
        <v>177</v>
      </c>
      <c r="C45" s="358"/>
      <c r="D45" s="348"/>
      <c r="E45" s="126"/>
      <c r="F45" s="127"/>
      <c r="G45" s="127"/>
      <c r="H45" s="324"/>
    </row>
    <row r="46" spans="1:8" ht="15.75">
      <c r="A46" s="132" t="s">
        <v>89</v>
      </c>
      <c r="B46" s="45" t="s">
        <v>178</v>
      </c>
      <c r="C46" s="358"/>
      <c r="D46" s="348"/>
      <c r="E46" s="126"/>
      <c r="F46" s="127"/>
      <c r="G46" s="127"/>
      <c r="H46" s="324"/>
    </row>
    <row r="47" spans="1:8" ht="15.75" hidden="1">
      <c r="A47" s="129"/>
      <c r="B47" s="359" t="s">
        <v>498</v>
      </c>
      <c r="C47" s="358"/>
      <c r="D47" s="348"/>
      <c r="E47" s="126"/>
      <c r="F47" s="127"/>
      <c r="G47" s="127"/>
      <c r="H47" s="324"/>
    </row>
    <row r="48" spans="1:8" ht="15.75" hidden="1">
      <c r="A48" s="129"/>
      <c r="B48" s="359" t="s">
        <v>499</v>
      </c>
      <c r="C48" s="358"/>
      <c r="D48" s="348"/>
      <c r="E48" s="126"/>
      <c r="F48" s="127"/>
      <c r="G48" s="127"/>
      <c r="H48" s="324"/>
    </row>
    <row r="49" spans="1:8" ht="12.75" customHeight="1">
      <c r="A49" s="132" t="s">
        <v>94</v>
      </c>
      <c r="B49" s="45" t="s">
        <v>640</v>
      </c>
      <c r="C49" s="358"/>
      <c r="D49" s="348"/>
      <c r="E49" s="126"/>
      <c r="F49" s="127"/>
      <c r="G49" s="127"/>
      <c r="H49" s="324"/>
    </row>
    <row r="50" spans="1:8" ht="13.5" customHeight="1">
      <c r="A50" s="132" t="s">
        <v>94</v>
      </c>
      <c r="B50" s="45" t="s">
        <v>182</v>
      </c>
      <c r="C50" s="358"/>
      <c r="D50" s="348"/>
      <c r="E50" s="126"/>
      <c r="F50" s="127"/>
      <c r="G50" s="127"/>
      <c r="H50" s="324"/>
    </row>
    <row r="51" spans="1:8" ht="15.75" hidden="1">
      <c r="A51" s="132" t="s">
        <v>94</v>
      </c>
      <c r="B51" s="45" t="s">
        <v>183</v>
      </c>
      <c r="C51" s="358"/>
      <c r="D51" s="348"/>
      <c r="E51" s="126"/>
      <c r="F51" s="127"/>
      <c r="G51" s="127"/>
      <c r="H51" s="324"/>
    </row>
    <row r="52" spans="1:8" ht="12" customHeight="1">
      <c r="A52" s="132" t="s">
        <v>94</v>
      </c>
      <c r="B52" s="45" t="s">
        <v>648</v>
      </c>
      <c r="C52" s="358"/>
      <c r="D52" s="348"/>
      <c r="E52" s="126"/>
      <c r="F52" s="127"/>
      <c r="G52" s="127"/>
      <c r="H52" s="324"/>
    </row>
    <row r="53" spans="1:8" ht="13.5" customHeight="1">
      <c r="A53" s="132" t="s">
        <v>94</v>
      </c>
      <c r="B53" s="45" t="s">
        <v>185</v>
      </c>
      <c r="C53" s="358"/>
      <c r="D53" s="348"/>
      <c r="E53" s="126"/>
      <c r="F53" s="127"/>
      <c r="G53" s="127"/>
      <c r="H53" s="324"/>
    </row>
    <row r="54" spans="1:8" ht="11.25" customHeight="1">
      <c r="A54" s="132"/>
      <c r="B54" s="133" t="s">
        <v>186</v>
      </c>
      <c r="C54" s="358"/>
      <c r="D54" s="348"/>
      <c r="E54" s="126"/>
      <c r="F54" s="127"/>
      <c r="G54" s="127"/>
      <c r="H54" s="324"/>
    </row>
    <row r="55" spans="1:8" ht="15.75" hidden="1">
      <c r="A55" s="132"/>
      <c r="B55" s="133" t="s">
        <v>221</v>
      </c>
      <c r="C55" s="358"/>
      <c r="D55" s="348"/>
      <c r="E55" s="126"/>
      <c r="F55" s="127"/>
      <c r="G55" s="127"/>
      <c r="H55" s="324"/>
    </row>
    <row r="56" spans="1:8" ht="15.75" hidden="1">
      <c r="A56" s="129"/>
      <c r="B56" s="359" t="s">
        <v>500</v>
      </c>
      <c r="C56" s="358"/>
      <c r="D56" s="348"/>
      <c r="E56" s="126"/>
      <c r="F56" s="127"/>
      <c r="G56" s="127"/>
      <c r="H56" s="324"/>
    </row>
    <row r="57" spans="1:8" ht="12" customHeight="1">
      <c r="A57" s="132" t="s">
        <v>94</v>
      </c>
      <c r="B57" s="45" t="s">
        <v>188</v>
      </c>
      <c r="C57" s="358"/>
      <c r="D57" s="348"/>
      <c r="E57" s="126"/>
      <c r="F57" s="127"/>
      <c r="G57" s="127"/>
      <c r="H57" s="324"/>
    </row>
    <row r="58" spans="1:8" ht="12.75" customHeight="1">
      <c r="A58" s="132" t="s">
        <v>94</v>
      </c>
      <c r="B58" s="45" t="s">
        <v>189</v>
      </c>
      <c r="C58" s="358"/>
      <c r="D58" s="348"/>
      <c r="E58" s="126"/>
      <c r="F58" s="127"/>
      <c r="G58" s="127"/>
      <c r="H58" s="324"/>
    </row>
    <row r="59" spans="1:8" ht="15.75" hidden="1">
      <c r="A59" s="129"/>
      <c r="B59" s="359" t="s">
        <v>501</v>
      </c>
      <c r="C59" s="358"/>
      <c r="D59" s="348"/>
      <c r="E59" s="126"/>
      <c r="F59" s="127"/>
      <c r="G59" s="127"/>
      <c r="H59" s="324"/>
    </row>
    <row r="60" spans="1:8" ht="13.5" customHeight="1">
      <c r="A60" s="132" t="s">
        <v>94</v>
      </c>
      <c r="B60" s="45" t="s">
        <v>644</v>
      </c>
      <c r="C60" s="358"/>
      <c r="D60" s="348"/>
      <c r="E60" s="126"/>
      <c r="F60" s="127"/>
      <c r="G60" s="127"/>
      <c r="H60" s="324"/>
    </row>
    <row r="61" spans="1:8" ht="15.75" hidden="1">
      <c r="A61" s="132" t="s">
        <v>94</v>
      </c>
      <c r="B61" s="45" t="s">
        <v>192</v>
      </c>
      <c r="C61" s="358"/>
      <c r="D61" s="348"/>
      <c r="E61" s="126"/>
      <c r="F61" s="127"/>
      <c r="G61" s="127"/>
      <c r="H61" s="324"/>
    </row>
    <row r="62" spans="1:8" ht="15.75" hidden="1">
      <c r="A62" s="129"/>
      <c r="B62" s="359" t="s">
        <v>502</v>
      </c>
      <c r="C62" s="358"/>
      <c r="D62" s="348"/>
      <c r="E62" s="126"/>
      <c r="F62" s="127"/>
      <c r="G62" s="127"/>
      <c r="H62" s="324"/>
    </row>
    <row r="63" spans="1:8" ht="12.75" customHeight="1">
      <c r="A63" s="132" t="s">
        <v>94</v>
      </c>
      <c r="B63" s="45" t="s">
        <v>194</v>
      </c>
      <c r="C63" s="358"/>
      <c r="D63" s="348"/>
      <c r="E63" s="126"/>
      <c r="F63" s="127"/>
      <c r="G63" s="127"/>
      <c r="H63" s="324"/>
    </row>
    <row r="64" spans="1:8" ht="11.25" customHeight="1">
      <c r="A64" s="132" t="s">
        <v>94</v>
      </c>
      <c r="B64" s="45" t="s">
        <v>195</v>
      </c>
      <c r="C64" s="358"/>
      <c r="D64" s="348"/>
      <c r="E64" s="126"/>
      <c r="F64" s="127"/>
      <c r="G64" s="127"/>
      <c r="H64" s="324"/>
    </row>
    <row r="65" spans="1:8" ht="15.75" hidden="1">
      <c r="A65" s="132"/>
      <c r="B65" s="45" t="s">
        <v>196</v>
      </c>
      <c r="C65" s="358"/>
      <c r="D65" s="348"/>
      <c r="E65" s="126"/>
      <c r="F65" s="127"/>
      <c r="G65" s="127"/>
      <c r="H65" s="324"/>
    </row>
    <row r="66" spans="1:8" ht="13.5" customHeight="1">
      <c r="A66" s="132"/>
      <c r="B66" s="45" t="s">
        <v>197</v>
      </c>
      <c r="C66" s="358"/>
      <c r="D66" s="348"/>
      <c r="E66" s="126"/>
      <c r="F66" s="127"/>
      <c r="G66" s="127"/>
      <c r="H66" s="324"/>
    </row>
    <row r="67" spans="1:8" ht="15.75" hidden="1">
      <c r="A67" s="129"/>
      <c r="B67" s="359" t="s">
        <v>503</v>
      </c>
      <c r="C67" s="358"/>
      <c r="D67" s="348"/>
      <c r="E67" s="126"/>
      <c r="F67" s="127"/>
      <c r="G67" s="127"/>
      <c r="H67" s="324"/>
    </row>
    <row r="68" spans="1:8" ht="15.75" hidden="1">
      <c r="A68" s="132" t="s">
        <v>94</v>
      </c>
      <c r="B68" s="45" t="s">
        <v>199</v>
      </c>
      <c r="C68" s="358"/>
      <c r="D68" s="348"/>
      <c r="E68" s="126"/>
      <c r="F68" s="127"/>
      <c r="G68" s="127"/>
      <c r="H68" s="324"/>
    </row>
    <row r="69" spans="1:8" ht="15.75" hidden="1">
      <c r="A69" s="132" t="s">
        <v>94</v>
      </c>
      <c r="B69" s="45" t="s">
        <v>200</v>
      </c>
      <c r="C69" s="358"/>
      <c r="D69" s="348"/>
      <c r="E69" s="126"/>
      <c r="F69" s="127"/>
      <c r="G69" s="127"/>
      <c r="H69" s="324"/>
    </row>
    <row r="70" spans="1:8" ht="12" customHeight="1">
      <c r="A70" s="132"/>
      <c r="B70" s="45" t="s">
        <v>641</v>
      </c>
      <c r="C70" s="358"/>
      <c r="D70" s="348"/>
      <c r="E70" s="126"/>
      <c r="F70" s="127"/>
      <c r="G70" s="127"/>
      <c r="H70" s="324"/>
    </row>
    <row r="71" spans="1:8" ht="11.25" customHeight="1">
      <c r="A71" s="132" t="s">
        <v>94</v>
      </c>
      <c r="B71" s="45" t="s">
        <v>636</v>
      </c>
      <c r="C71" s="358"/>
      <c r="D71" s="348"/>
      <c r="E71" s="126"/>
      <c r="F71" s="127"/>
      <c r="G71" s="127"/>
      <c r="H71" s="324"/>
    </row>
    <row r="72" spans="1:8" ht="15.75">
      <c r="A72" s="132"/>
      <c r="B72" s="45" t="s">
        <v>570</v>
      </c>
      <c r="C72" s="358"/>
      <c r="D72" s="348"/>
      <c r="E72" s="126"/>
      <c r="F72" s="127"/>
      <c r="G72" s="127"/>
      <c r="H72" s="324"/>
    </row>
    <row r="73" spans="1:8" ht="15.75" hidden="1">
      <c r="A73" s="132"/>
      <c r="B73" s="45" t="s">
        <v>202</v>
      </c>
      <c r="C73" s="358"/>
      <c r="D73" s="348"/>
      <c r="E73" s="126"/>
      <c r="F73" s="127"/>
      <c r="G73" s="127"/>
      <c r="H73" s="324"/>
    </row>
    <row r="74" spans="1:8" ht="15.75">
      <c r="A74" s="132"/>
      <c r="B74" s="45" t="s">
        <v>597</v>
      </c>
      <c r="C74" s="358"/>
      <c r="D74" s="348"/>
      <c r="E74" s="126"/>
      <c r="F74" s="127"/>
      <c r="G74" s="127"/>
      <c r="H74" s="324"/>
    </row>
    <row r="75" spans="1:8" ht="15.75">
      <c r="A75" s="132"/>
      <c r="B75" s="45" t="s">
        <v>616</v>
      </c>
      <c r="C75" s="358"/>
      <c r="D75" s="348"/>
      <c r="E75" s="126"/>
      <c r="F75" s="127"/>
      <c r="G75" s="127"/>
      <c r="H75" s="324"/>
    </row>
    <row r="76" spans="1:8" ht="15.75">
      <c r="A76" s="132"/>
      <c r="B76" s="45" t="s">
        <v>603</v>
      </c>
      <c r="C76" s="358"/>
      <c r="D76" s="348"/>
      <c r="E76" s="126"/>
      <c r="F76" s="127"/>
      <c r="G76" s="127"/>
      <c r="H76" s="324"/>
    </row>
    <row r="77" spans="1:8" ht="15.75">
      <c r="A77" s="132"/>
      <c r="B77" s="45" t="s">
        <v>607</v>
      </c>
      <c r="C77" s="358"/>
      <c r="D77" s="348"/>
      <c r="E77" s="126"/>
      <c r="F77" s="127"/>
      <c r="G77" s="127"/>
      <c r="H77" s="324"/>
    </row>
    <row r="78" spans="1:8" ht="15.75">
      <c r="A78" s="132"/>
      <c r="B78" s="45" t="s">
        <v>203</v>
      </c>
      <c r="C78" s="358"/>
      <c r="D78" s="348"/>
      <c r="E78" s="126"/>
      <c r="F78" s="127"/>
      <c r="G78" s="127"/>
      <c r="H78" s="324"/>
    </row>
    <row r="79" spans="1:8" ht="15.75" hidden="1">
      <c r="A79" s="129"/>
      <c r="B79" s="359" t="s">
        <v>504</v>
      </c>
      <c r="C79" s="358"/>
      <c r="D79" s="348"/>
      <c r="E79" s="126"/>
      <c r="F79" s="127"/>
      <c r="G79" s="127"/>
      <c r="H79" s="324"/>
    </row>
    <row r="80" spans="1:8" ht="15.75" hidden="1">
      <c r="A80" s="132" t="s">
        <v>94</v>
      </c>
      <c r="B80" s="45" t="s">
        <v>205</v>
      </c>
      <c r="C80" s="358"/>
      <c r="D80" s="348"/>
      <c r="E80" s="126"/>
      <c r="F80" s="127"/>
      <c r="G80" s="127"/>
      <c r="H80" s="324"/>
    </row>
    <row r="81" spans="1:8" ht="15.75" hidden="1">
      <c r="A81" s="132" t="s">
        <v>94</v>
      </c>
      <c r="B81" s="353" t="s">
        <v>505</v>
      </c>
      <c r="C81" s="358"/>
      <c r="D81" s="348"/>
      <c r="E81" s="126"/>
      <c r="F81" s="127"/>
      <c r="G81" s="127"/>
      <c r="H81" s="324"/>
    </row>
    <row r="82" spans="1:8" ht="15.75" hidden="1">
      <c r="A82" s="129"/>
      <c r="B82" s="359" t="s">
        <v>506</v>
      </c>
      <c r="C82" s="358"/>
      <c r="D82" s="348"/>
      <c r="E82" s="126"/>
      <c r="F82" s="127"/>
      <c r="G82" s="127"/>
      <c r="H82" s="324"/>
    </row>
    <row r="83" spans="1:8" ht="15.75">
      <c r="A83" s="129"/>
      <c r="B83" s="133" t="s">
        <v>207</v>
      </c>
      <c r="C83" s="358"/>
      <c r="D83" s="360"/>
      <c r="E83" s="240"/>
      <c r="F83" s="127"/>
      <c r="G83" s="127"/>
      <c r="H83" s="324"/>
    </row>
    <row r="84" spans="1:8" ht="15.75">
      <c r="A84" s="129"/>
      <c r="B84" s="15" t="s">
        <v>482</v>
      </c>
      <c r="C84" s="358"/>
      <c r="D84" s="360"/>
      <c r="E84" s="240"/>
      <c r="F84" s="127"/>
      <c r="G84" s="127"/>
      <c r="H84" s="324"/>
    </row>
    <row r="85" spans="1:8" ht="15.75">
      <c r="A85" s="132" t="s">
        <v>94</v>
      </c>
      <c r="B85" s="45" t="s">
        <v>208</v>
      </c>
      <c r="C85" s="358"/>
      <c r="D85" s="348"/>
      <c r="E85" s="126"/>
      <c r="F85" s="127"/>
      <c r="G85" s="127"/>
      <c r="H85" s="324"/>
    </row>
    <row r="86" spans="1:8" ht="15.75" hidden="1">
      <c r="A86" s="132"/>
      <c r="B86" s="45" t="s">
        <v>474</v>
      </c>
      <c r="C86" s="358"/>
      <c r="D86" s="348"/>
      <c r="E86" s="126"/>
      <c r="F86" s="127"/>
      <c r="G86" s="127"/>
      <c r="H86" s="324"/>
    </row>
    <row r="87" spans="1:8" ht="15.75" hidden="1">
      <c r="A87" s="132" t="s">
        <v>94</v>
      </c>
      <c r="B87" s="45" t="s">
        <v>209</v>
      </c>
      <c r="C87" s="358"/>
      <c r="D87" s="348"/>
      <c r="E87" s="126"/>
      <c r="F87" s="127"/>
      <c r="G87" s="127"/>
      <c r="H87" s="324"/>
    </row>
    <row r="88" spans="1:8" ht="15.75" hidden="1">
      <c r="A88" s="132" t="s">
        <v>94</v>
      </c>
      <c r="B88" s="45" t="s">
        <v>210</v>
      </c>
      <c r="C88" s="358"/>
      <c r="D88" s="348"/>
      <c r="E88" s="126"/>
      <c r="F88" s="127"/>
      <c r="G88" s="127"/>
      <c r="H88" s="324"/>
    </row>
    <row r="89" spans="1:8" ht="15.75" hidden="1">
      <c r="A89" s="132" t="s">
        <v>94</v>
      </c>
      <c r="B89" s="45" t="s">
        <v>211</v>
      </c>
      <c r="C89" s="358"/>
      <c r="D89" s="348"/>
      <c r="E89" s="126"/>
      <c r="F89" s="127"/>
      <c r="G89" s="127"/>
      <c r="H89" s="324"/>
    </row>
    <row r="90" spans="1:8" ht="15.75" hidden="1">
      <c r="A90" s="132"/>
      <c r="B90" s="361" t="s">
        <v>475</v>
      </c>
      <c r="C90" s="358"/>
      <c r="D90" s="348"/>
      <c r="E90" s="126"/>
      <c r="F90" s="127"/>
      <c r="G90" s="127"/>
      <c r="H90" s="324"/>
    </row>
    <row r="91" spans="1:8" ht="15.75" hidden="1">
      <c r="A91" s="132" t="s">
        <v>94</v>
      </c>
      <c r="B91" s="45" t="s">
        <v>212</v>
      </c>
      <c r="C91" s="358"/>
      <c r="D91" s="348"/>
      <c r="E91" s="126"/>
      <c r="F91" s="127"/>
      <c r="G91" s="127"/>
      <c r="H91" s="324"/>
    </row>
    <row r="92" spans="1:8" ht="15.75">
      <c r="A92" s="132" t="s">
        <v>94</v>
      </c>
      <c r="B92" s="45" t="s">
        <v>507</v>
      </c>
      <c r="C92" s="358"/>
      <c r="D92" s="348"/>
      <c r="E92" s="126"/>
      <c r="F92" s="127"/>
      <c r="G92" s="127"/>
      <c r="H92" s="324"/>
    </row>
    <row r="93" spans="1:8" ht="15.75" hidden="1">
      <c r="A93" s="132"/>
      <c r="B93" s="45" t="s">
        <v>507</v>
      </c>
      <c r="C93" s="358"/>
      <c r="D93" s="348"/>
      <c r="E93" s="126"/>
      <c r="F93" s="127"/>
      <c r="G93" s="127"/>
      <c r="H93" s="324"/>
    </row>
    <row r="94" spans="1:8" ht="15.75" hidden="1">
      <c r="A94" s="132"/>
      <c r="B94" s="45" t="s">
        <v>507</v>
      </c>
      <c r="C94" s="358"/>
      <c r="D94" s="348"/>
      <c r="E94" s="126"/>
      <c r="F94" s="127"/>
      <c r="G94" s="127"/>
      <c r="H94" s="324"/>
    </row>
    <row r="95" spans="1:8" ht="15.75" hidden="1">
      <c r="A95" s="132"/>
      <c r="B95" s="45" t="s">
        <v>507</v>
      </c>
      <c r="C95" s="358"/>
      <c r="D95" s="348"/>
      <c r="E95" s="126"/>
      <c r="F95" s="127"/>
      <c r="G95" s="127"/>
      <c r="H95" s="324"/>
    </row>
    <row r="96" spans="1:8" ht="15.75">
      <c r="A96" s="132"/>
      <c r="B96" s="45" t="s">
        <v>627</v>
      </c>
      <c r="C96" s="358"/>
      <c r="D96" s="348"/>
      <c r="E96" s="126"/>
      <c r="F96" s="127"/>
      <c r="G96" s="127"/>
      <c r="H96" s="324"/>
    </row>
    <row r="97" spans="1:8" ht="15.75">
      <c r="A97" s="132"/>
      <c r="B97" s="45" t="s">
        <v>608</v>
      </c>
      <c r="C97" s="358"/>
      <c r="D97" s="348"/>
      <c r="E97" s="126"/>
      <c r="F97" s="127"/>
      <c r="G97" s="127"/>
      <c r="H97" s="324"/>
    </row>
    <row r="98" spans="1:8" ht="15.75">
      <c r="A98" s="132"/>
      <c r="B98" s="45" t="s">
        <v>606</v>
      </c>
      <c r="C98" s="358"/>
      <c r="D98" s="348"/>
      <c r="E98" s="126"/>
      <c r="F98" s="127"/>
      <c r="G98" s="127"/>
      <c r="H98" s="324"/>
    </row>
    <row r="99" spans="1:8" ht="15.75">
      <c r="A99" s="132"/>
      <c r="B99" s="45" t="s">
        <v>633</v>
      </c>
      <c r="C99" s="358">
        <v>250450.58</v>
      </c>
      <c r="D99" s="348"/>
      <c r="E99" s="126"/>
      <c r="F99" s="127"/>
      <c r="G99" s="127"/>
      <c r="H99" s="324"/>
    </row>
    <row r="100" spans="1:8" ht="15.75">
      <c r="A100" s="132"/>
      <c r="B100" s="15" t="s">
        <v>604</v>
      </c>
      <c r="C100" s="358"/>
      <c r="D100" s="348"/>
      <c r="E100" s="126"/>
      <c r="F100" s="127"/>
      <c r="G100" s="127"/>
      <c r="H100" s="324"/>
    </row>
    <row r="101" spans="1:8" ht="15.75">
      <c r="A101" s="132"/>
      <c r="B101" s="15" t="s">
        <v>617</v>
      </c>
      <c r="C101" s="358"/>
      <c r="D101" s="348"/>
      <c r="E101" s="126"/>
      <c r="F101" s="127"/>
      <c r="G101" s="127"/>
      <c r="H101" s="324"/>
    </row>
    <row r="102" spans="1:8" ht="15.75">
      <c r="A102" s="132"/>
      <c r="B102" s="45" t="s">
        <v>611</v>
      </c>
      <c r="C102" s="358"/>
      <c r="D102" s="348"/>
      <c r="E102" s="126"/>
      <c r="F102" s="127"/>
      <c r="G102" s="127"/>
      <c r="H102" s="324"/>
    </row>
    <row r="103" spans="1:8" ht="15.75" hidden="1">
      <c r="A103" s="129"/>
      <c r="B103" s="359" t="s">
        <v>508</v>
      </c>
      <c r="C103" s="358"/>
      <c r="D103" s="348"/>
      <c r="E103" s="126"/>
      <c r="F103" s="127"/>
      <c r="G103" s="127"/>
      <c r="H103" s="324"/>
    </row>
    <row r="104" spans="1:8" ht="15.75" hidden="1">
      <c r="A104" s="132" t="s">
        <v>94</v>
      </c>
      <c r="B104" s="45" t="s">
        <v>292</v>
      </c>
      <c r="C104" s="358"/>
      <c r="D104" s="348"/>
      <c r="E104" s="126"/>
      <c r="F104" s="127"/>
      <c r="G104" s="127"/>
      <c r="H104" s="324"/>
    </row>
    <row r="105" spans="1:8" ht="15.75" hidden="1">
      <c r="A105" s="132" t="s">
        <v>94</v>
      </c>
      <c r="B105" s="45" t="s">
        <v>216</v>
      </c>
      <c r="C105" s="358"/>
      <c r="D105" s="348"/>
      <c r="E105" s="126"/>
      <c r="F105" s="127"/>
      <c r="G105" s="127"/>
      <c r="H105" s="324"/>
    </row>
    <row r="106" spans="1:8" ht="15.75">
      <c r="A106" s="132"/>
      <c r="B106" s="45" t="s">
        <v>622</v>
      </c>
      <c r="C106" s="358"/>
      <c r="D106" s="348"/>
      <c r="E106" s="126"/>
      <c r="F106" s="127"/>
      <c r="G106" s="127"/>
      <c r="H106" s="324"/>
    </row>
    <row r="107" spans="1:8" ht="15.75">
      <c r="A107" s="132" t="s">
        <v>94</v>
      </c>
      <c r="B107" s="45" t="s">
        <v>217</v>
      </c>
      <c r="C107" s="358"/>
      <c r="D107" s="348"/>
      <c r="E107" s="126"/>
      <c r="F107" s="127"/>
      <c r="G107" s="127"/>
      <c r="H107" s="324"/>
    </row>
    <row r="108" spans="1:8" ht="15.75" hidden="1">
      <c r="A108" s="132" t="s">
        <v>94</v>
      </c>
      <c r="B108" s="45" t="s">
        <v>218</v>
      </c>
      <c r="C108" s="358"/>
      <c r="D108" s="348"/>
      <c r="E108" s="126"/>
      <c r="F108" s="127"/>
      <c r="G108" s="127"/>
      <c r="H108" s="324"/>
    </row>
    <row r="109" spans="1:8" ht="15.75" hidden="1">
      <c r="A109" s="132" t="s">
        <v>94</v>
      </c>
      <c r="B109" s="45" t="s">
        <v>219</v>
      </c>
      <c r="C109" s="358"/>
      <c r="D109" s="348"/>
      <c r="E109" s="126"/>
      <c r="F109" s="127"/>
      <c r="G109" s="127"/>
      <c r="H109" s="325"/>
    </row>
    <row r="110" spans="1:8" ht="15.75" hidden="1">
      <c r="A110" s="132" t="s">
        <v>94</v>
      </c>
      <c r="B110" s="45" t="s">
        <v>220</v>
      </c>
      <c r="C110" s="358"/>
      <c r="D110" s="348"/>
      <c r="E110" s="126"/>
      <c r="F110" s="127"/>
      <c r="G110" s="127"/>
      <c r="H110" s="324"/>
    </row>
    <row r="111" spans="1:8" ht="15.75">
      <c r="A111" s="132"/>
      <c r="B111" s="45" t="s">
        <v>219</v>
      </c>
      <c r="C111" s="358">
        <v>234475</v>
      </c>
      <c r="D111" s="348"/>
      <c r="E111" s="126"/>
      <c r="F111" s="127"/>
      <c r="G111" s="127"/>
      <c r="H111" s="324"/>
    </row>
    <row r="112" spans="1:8" ht="15.75">
      <c r="A112" s="132"/>
      <c r="B112" s="45" t="s">
        <v>578</v>
      </c>
      <c r="C112" s="358"/>
      <c r="D112" s="348"/>
      <c r="E112" s="126"/>
      <c r="F112" s="127"/>
      <c r="G112" s="127"/>
      <c r="H112" s="324"/>
    </row>
    <row r="113" spans="1:8" ht="15.75">
      <c r="A113" s="132"/>
      <c r="B113" s="173" t="s">
        <v>476</v>
      </c>
      <c r="C113" s="358"/>
      <c r="D113" s="348"/>
      <c r="E113" s="126"/>
      <c r="F113" s="127"/>
      <c r="G113" s="127"/>
      <c r="H113" s="324"/>
    </row>
    <row r="114" spans="1:8" ht="15.75">
      <c r="A114" s="132" t="s">
        <v>94</v>
      </c>
      <c r="B114" s="45" t="s">
        <v>222</v>
      </c>
      <c r="C114" s="358"/>
      <c r="D114" s="348"/>
      <c r="E114" s="126"/>
      <c r="F114" s="127"/>
      <c r="G114" s="127"/>
      <c r="H114" s="325"/>
    </row>
    <row r="115" spans="1:8" ht="15.75" hidden="1">
      <c r="A115" s="132"/>
      <c r="B115" s="45" t="s">
        <v>223</v>
      </c>
      <c r="C115" s="347"/>
      <c r="D115" s="348"/>
      <c r="E115" s="126"/>
      <c r="F115" s="127"/>
      <c r="G115" s="127"/>
      <c r="H115" s="325"/>
    </row>
    <row r="116" spans="1:8" ht="15.75">
      <c r="A116" s="132" t="s">
        <v>94</v>
      </c>
      <c r="B116" s="45" t="s">
        <v>638</v>
      </c>
      <c r="C116" s="358"/>
      <c r="D116" s="348"/>
      <c r="E116" s="126"/>
      <c r="F116" s="127"/>
      <c r="G116" s="127"/>
      <c r="H116" s="325"/>
    </row>
    <row r="117" spans="1:8" ht="15.75">
      <c r="A117" s="132"/>
      <c r="B117" s="45" t="s">
        <v>605</v>
      </c>
      <c r="C117" s="358"/>
      <c r="D117" s="348"/>
      <c r="E117" s="126"/>
      <c r="F117" s="127"/>
      <c r="G117" s="127"/>
      <c r="H117" s="325"/>
    </row>
    <row r="118" spans="1:8" ht="15.75">
      <c r="A118" s="132" t="s">
        <v>94</v>
      </c>
      <c r="B118" s="45" t="s">
        <v>225</v>
      </c>
      <c r="C118" s="358"/>
      <c r="D118" s="348"/>
      <c r="E118" s="126"/>
      <c r="F118" s="127"/>
      <c r="G118" s="127"/>
      <c r="H118" s="324"/>
    </row>
    <row r="119" spans="1:8" ht="15.75">
      <c r="A119" s="132" t="s">
        <v>94</v>
      </c>
      <c r="B119" s="45" t="s">
        <v>677</v>
      </c>
      <c r="C119" s="358">
        <v>345265.23</v>
      </c>
      <c r="D119" s="348"/>
      <c r="E119" s="126"/>
      <c r="F119" s="127"/>
      <c r="G119" s="127"/>
      <c r="H119" s="325"/>
    </row>
    <row r="120" spans="1:8" ht="15.75" hidden="1">
      <c r="A120" s="132" t="s">
        <v>94</v>
      </c>
      <c r="B120" s="45" t="s">
        <v>227</v>
      </c>
      <c r="C120" s="347"/>
      <c r="D120" s="348"/>
      <c r="E120" s="126"/>
      <c r="F120" s="127"/>
      <c r="G120" s="127"/>
      <c r="H120" s="325"/>
    </row>
    <row r="121" spans="1:8" ht="15.75" hidden="1">
      <c r="A121" s="132" t="s">
        <v>94</v>
      </c>
      <c r="B121" s="45" t="s">
        <v>228</v>
      </c>
      <c r="C121" s="347"/>
      <c r="D121" s="348"/>
      <c r="E121" s="126"/>
      <c r="F121" s="127"/>
      <c r="G121" s="127"/>
      <c r="H121" s="325"/>
    </row>
    <row r="122" spans="1:8" ht="15.75" hidden="1">
      <c r="A122" s="129"/>
      <c r="B122" s="359" t="s">
        <v>509</v>
      </c>
      <c r="C122" s="347"/>
      <c r="D122" s="348"/>
      <c r="E122" s="126"/>
      <c r="F122" s="127"/>
      <c r="G122" s="127"/>
      <c r="H122" s="325"/>
    </row>
    <row r="123" spans="1:8" ht="15.75" hidden="1">
      <c r="A123" s="129"/>
      <c r="B123" s="359" t="s">
        <v>510</v>
      </c>
      <c r="C123" s="347"/>
      <c r="D123" s="348"/>
      <c r="E123" s="126"/>
      <c r="F123" s="127"/>
      <c r="G123" s="127"/>
      <c r="H123" s="325"/>
    </row>
    <row r="124" spans="1:8" ht="15.75">
      <c r="A124" s="132" t="s">
        <v>89</v>
      </c>
      <c r="B124" s="40" t="s">
        <v>231</v>
      </c>
      <c r="C124" s="358">
        <v>456365.23</v>
      </c>
      <c r="D124" s="348"/>
      <c r="E124" s="126"/>
      <c r="F124" s="127"/>
      <c r="G124" s="127"/>
      <c r="H124" s="325"/>
    </row>
    <row r="125" spans="1:8" ht="15.75" hidden="1">
      <c r="A125" s="132" t="s">
        <v>91</v>
      </c>
      <c r="B125" s="40" t="s">
        <v>232</v>
      </c>
      <c r="C125" s="347"/>
      <c r="D125" s="348"/>
      <c r="E125" s="126"/>
      <c r="F125" s="127"/>
      <c r="G125" s="127"/>
      <c r="H125" s="324"/>
    </row>
    <row r="126" spans="1:8" ht="15.75" hidden="1">
      <c r="A126" s="129"/>
      <c r="B126" s="359" t="s">
        <v>511</v>
      </c>
      <c r="C126" s="347"/>
      <c r="D126" s="348"/>
      <c r="E126" s="126"/>
      <c r="F126" s="127"/>
      <c r="G126" s="127"/>
      <c r="H126" s="324"/>
    </row>
    <row r="127" spans="1:8" ht="15.75" hidden="1">
      <c r="A127" s="132" t="s">
        <v>91</v>
      </c>
      <c r="B127" s="40" t="s">
        <v>234</v>
      </c>
      <c r="C127" s="347"/>
      <c r="D127" s="348"/>
      <c r="E127" s="126"/>
      <c r="F127" s="127"/>
      <c r="G127" s="127"/>
      <c r="H127" s="325"/>
    </row>
    <row r="128" spans="1:8" ht="11.25" customHeight="1">
      <c r="A128" s="132"/>
      <c r="B128" s="40" t="s">
        <v>589</v>
      </c>
      <c r="C128" s="347"/>
      <c r="D128" s="348"/>
      <c r="E128" s="126"/>
      <c r="F128" s="127"/>
      <c r="G128" s="127"/>
      <c r="H128" s="324"/>
    </row>
    <row r="129" spans="1:8" ht="12" customHeight="1">
      <c r="A129" s="132"/>
      <c r="B129" s="40" t="s">
        <v>590</v>
      </c>
      <c r="C129" s="347"/>
      <c r="D129" s="348"/>
      <c r="E129" s="126"/>
      <c r="F129" s="127"/>
      <c r="G129" s="127"/>
      <c r="H129" s="324"/>
    </row>
    <row r="130" spans="1:8" ht="10.5" customHeight="1">
      <c r="A130" s="132"/>
      <c r="B130" s="40" t="s">
        <v>610</v>
      </c>
      <c r="C130" s="347"/>
      <c r="D130" s="348"/>
      <c r="E130" s="126"/>
      <c r="F130" s="127"/>
      <c r="G130" s="127"/>
      <c r="H130" s="325"/>
    </row>
    <row r="131" spans="1:8" ht="12.75" customHeight="1">
      <c r="A131" s="132" t="s">
        <v>91</v>
      </c>
      <c r="B131" s="40" t="s">
        <v>235</v>
      </c>
      <c r="C131" s="358"/>
      <c r="D131" s="348"/>
      <c r="E131" s="126"/>
      <c r="F131" s="127"/>
      <c r="G131" s="127"/>
      <c r="H131" s="324"/>
    </row>
    <row r="132" spans="1:8" ht="14.25" customHeight="1">
      <c r="A132" s="132" t="s">
        <v>89</v>
      </c>
      <c r="B132" s="40" t="s">
        <v>236</v>
      </c>
      <c r="C132" s="358"/>
      <c r="D132" s="348"/>
      <c r="E132" s="126"/>
      <c r="F132" s="127"/>
      <c r="G132" s="127"/>
      <c r="H132" s="325"/>
    </row>
    <row r="133" spans="1:8" ht="15.75" hidden="1">
      <c r="A133" s="129"/>
      <c r="B133" s="359" t="s">
        <v>512</v>
      </c>
      <c r="C133" s="347"/>
      <c r="D133" s="348"/>
      <c r="E133" s="126"/>
      <c r="F133" s="127"/>
      <c r="G133" s="127"/>
      <c r="H133" s="325"/>
    </row>
    <row r="134" spans="1:8" ht="13.5" customHeight="1">
      <c r="A134" s="132" t="s">
        <v>91</v>
      </c>
      <c r="B134" s="40" t="s">
        <v>645</v>
      </c>
      <c r="C134" s="358"/>
      <c r="D134" s="348"/>
      <c r="E134" s="126"/>
      <c r="F134" s="127"/>
      <c r="G134" s="127"/>
      <c r="H134" s="325"/>
    </row>
    <row r="135" spans="1:8" ht="13.5" customHeight="1">
      <c r="A135" s="132" t="s">
        <v>91</v>
      </c>
      <c r="B135" s="40" t="s">
        <v>634</v>
      </c>
      <c r="C135" s="358"/>
      <c r="D135" s="348"/>
      <c r="E135" s="126"/>
      <c r="F135" s="127"/>
      <c r="G135" s="127"/>
      <c r="H135" s="324"/>
    </row>
    <row r="136" spans="1:8" ht="15.75" hidden="1">
      <c r="A136" s="132" t="s">
        <v>91</v>
      </c>
      <c r="B136" s="40" t="s">
        <v>240</v>
      </c>
      <c r="C136" s="347"/>
      <c r="D136" s="348"/>
      <c r="E136" s="126"/>
      <c r="F136" s="127"/>
      <c r="G136" s="127"/>
      <c r="H136" s="325"/>
    </row>
    <row r="137" spans="1:8" ht="12.75" customHeight="1">
      <c r="A137" s="132" t="s">
        <v>89</v>
      </c>
      <c r="B137" s="40" t="s">
        <v>241</v>
      </c>
      <c r="C137" s="358">
        <v>3657637.93</v>
      </c>
      <c r="D137" s="348"/>
      <c r="E137" s="126"/>
      <c r="F137" s="127"/>
      <c r="G137" s="127"/>
      <c r="H137" s="325"/>
    </row>
    <row r="138" spans="1:8" ht="15.75" hidden="1">
      <c r="A138" s="129"/>
      <c r="B138" s="359" t="s">
        <v>513</v>
      </c>
      <c r="C138" s="347"/>
      <c r="D138" s="348"/>
      <c r="E138" s="126"/>
      <c r="F138" s="127"/>
      <c r="G138" s="127"/>
      <c r="H138" s="325"/>
    </row>
    <row r="139" spans="1:8" ht="15.75" hidden="1">
      <c r="A139" s="132" t="s">
        <v>91</v>
      </c>
      <c r="B139" s="40" t="s">
        <v>243</v>
      </c>
      <c r="C139" s="347"/>
      <c r="D139" s="348"/>
      <c r="E139" s="126"/>
      <c r="F139" s="127"/>
      <c r="G139" s="127"/>
      <c r="H139" s="325"/>
    </row>
    <row r="140" spans="1:8" ht="10.5" customHeight="1">
      <c r="A140" s="132" t="s">
        <v>91</v>
      </c>
      <c r="B140" s="40" t="s">
        <v>244</v>
      </c>
      <c r="C140" s="347"/>
      <c r="D140" s="348"/>
      <c r="E140" s="126"/>
      <c r="F140" s="127"/>
      <c r="G140" s="127"/>
      <c r="H140" s="325"/>
    </row>
    <row r="141" spans="1:8" ht="12.75" customHeight="1">
      <c r="A141" s="132" t="s">
        <v>91</v>
      </c>
      <c r="B141" s="40" t="s">
        <v>245</v>
      </c>
      <c r="C141" s="358"/>
      <c r="D141" s="348"/>
      <c r="E141" s="126"/>
      <c r="F141" s="127"/>
      <c r="G141" s="127"/>
      <c r="H141" s="325"/>
    </row>
    <row r="142" spans="1:8" ht="15.75" hidden="1">
      <c r="A142" s="132" t="s">
        <v>91</v>
      </c>
      <c r="B142" s="40" t="s">
        <v>246</v>
      </c>
      <c r="C142" s="347"/>
      <c r="D142" s="348"/>
      <c r="E142" s="126"/>
      <c r="F142" s="127"/>
      <c r="G142" s="127"/>
      <c r="H142" s="325"/>
    </row>
    <row r="143" spans="1:8" ht="15.75" hidden="1">
      <c r="A143" s="132" t="s">
        <v>91</v>
      </c>
      <c r="B143" s="40" t="s">
        <v>247</v>
      </c>
      <c r="C143" s="347"/>
      <c r="D143" s="348"/>
      <c r="E143" s="126"/>
      <c r="F143" s="127"/>
      <c r="G143" s="127"/>
      <c r="H143" s="325"/>
    </row>
    <row r="144" spans="1:8" ht="15.75" hidden="1">
      <c r="A144" s="129"/>
      <c r="B144" s="359" t="s">
        <v>514</v>
      </c>
      <c r="C144" s="347"/>
      <c r="D144" s="348"/>
      <c r="E144" s="126"/>
      <c r="F144" s="127"/>
      <c r="G144" s="127"/>
      <c r="H144" s="325"/>
    </row>
    <row r="145" spans="1:8" ht="15.75" hidden="1">
      <c r="A145" s="132" t="s">
        <v>91</v>
      </c>
      <c r="B145" s="40" t="s">
        <v>249</v>
      </c>
      <c r="C145" s="347"/>
      <c r="D145" s="348"/>
      <c r="E145" s="126"/>
      <c r="F145" s="127"/>
      <c r="G145" s="127"/>
      <c r="H145" s="325"/>
    </row>
    <row r="146" spans="1:8" ht="15.75" hidden="1">
      <c r="A146" s="132" t="s">
        <v>91</v>
      </c>
      <c r="B146" s="40" t="s">
        <v>250</v>
      </c>
      <c r="C146" s="347"/>
      <c r="D146" s="348"/>
      <c r="E146" s="126"/>
      <c r="F146" s="127"/>
      <c r="G146" s="127"/>
      <c r="H146" s="325"/>
    </row>
    <row r="147" spans="1:8" ht="15.75" hidden="1">
      <c r="A147" s="132"/>
      <c r="B147" s="40" t="s">
        <v>477</v>
      </c>
      <c r="C147" s="347"/>
      <c r="D147" s="348"/>
      <c r="E147" s="126"/>
      <c r="F147" s="127"/>
      <c r="G147" s="127"/>
      <c r="H147" s="324"/>
    </row>
    <row r="148" spans="1:8" ht="15.75" hidden="1">
      <c r="A148" s="132" t="s">
        <v>91</v>
      </c>
      <c r="B148" s="40" t="s">
        <v>251</v>
      </c>
      <c r="C148" s="347"/>
      <c r="D148" s="348"/>
      <c r="E148" s="126"/>
      <c r="F148" s="127"/>
      <c r="G148" s="127"/>
      <c r="H148" s="325"/>
    </row>
    <row r="149" spans="1:8" ht="15.75" hidden="1">
      <c r="A149" s="132" t="s">
        <v>91</v>
      </c>
      <c r="B149" s="40" t="s">
        <v>252</v>
      </c>
      <c r="C149" s="347"/>
      <c r="D149" s="348"/>
      <c r="E149" s="126"/>
      <c r="F149" s="127"/>
      <c r="G149" s="127"/>
      <c r="H149" s="325"/>
    </row>
    <row r="150" spans="1:8" ht="15.75" hidden="1">
      <c r="A150" s="132" t="s">
        <v>91</v>
      </c>
      <c r="B150" s="40" t="s">
        <v>253</v>
      </c>
      <c r="C150" s="347"/>
      <c r="D150" s="348"/>
      <c r="E150" s="126"/>
      <c r="F150" s="127"/>
      <c r="G150" s="127"/>
      <c r="H150" s="325"/>
    </row>
    <row r="151" spans="1:8" ht="15.75" hidden="1">
      <c r="A151" s="132" t="s">
        <v>91</v>
      </c>
      <c r="B151" s="40" t="s">
        <v>254</v>
      </c>
      <c r="C151" s="347"/>
      <c r="D151" s="348"/>
      <c r="E151" s="126"/>
      <c r="F151" s="127"/>
      <c r="G151" s="127"/>
      <c r="H151" s="325"/>
    </row>
    <row r="152" spans="1:8" ht="11.25" customHeight="1">
      <c r="A152" s="132"/>
      <c r="B152" s="40" t="s">
        <v>569</v>
      </c>
      <c r="C152" s="347">
        <v>140569.20000000001</v>
      </c>
      <c r="D152" s="348"/>
      <c r="E152" s="126"/>
      <c r="F152" s="127"/>
      <c r="G152" s="127"/>
      <c r="H152" s="325"/>
    </row>
    <row r="153" spans="1:8" ht="12.75" customHeight="1">
      <c r="A153" s="132"/>
      <c r="B153" s="15" t="s">
        <v>483</v>
      </c>
      <c r="C153" s="358"/>
      <c r="D153" s="348"/>
      <c r="E153" s="126"/>
      <c r="F153" s="127"/>
      <c r="G153" s="127"/>
      <c r="H153" s="325"/>
    </row>
    <row r="154" spans="1:8" ht="15.75" hidden="1">
      <c r="A154" s="132" t="s">
        <v>91</v>
      </c>
      <c r="B154" s="40" t="s">
        <v>255</v>
      </c>
      <c r="C154" s="347"/>
      <c r="D154" s="348"/>
      <c r="E154" s="126"/>
      <c r="F154" s="127"/>
      <c r="G154" s="127"/>
      <c r="H154" s="324"/>
    </row>
    <row r="155" spans="1:8" ht="15.75" hidden="1">
      <c r="A155" s="132" t="s">
        <v>91</v>
      </c>
      <c r="B155" s="40" t="s">
        <v>256</v>
      </c>
      <c r="C155" s="347"/>
      <c r="D155" s="348"/>
      <c r="E155" s="126"/>
      <c r="F155" s="127"/>
      <c r="G155" s="127"/>
      <c r="H155" s="324"/>
    </row>
    <row r="156" spans="1:8" ht="15.75" hidden="1">
      <c r="A156" s="132" t="s">
        <v>91</v>
      </c>
      <c r="B156" s="40" t="s">
        <v>257</v>
      </c>
      <c r="C156" s="347"/>
      <c r="D156" s="348"/>
      <c r="E156" s="126"/>
      <c r="F156" s="127"/>
      <c r="G156" s="127"/>
      <c r="H156" s="324"/>
    </row>
    <row r="157" spans="1:8" ht="15.75" hidden="1">
      <c r="A157" s="132" t="s">
        <v>91</v>
      </c>
      <c r="B157" s="40" t="s">
        <v>258</v>
      </c>
      <c r="C157" s="347"/>
      <c r="D157" s="348"/>
      <c r="E157" s="126"/>
      <c r="F157" s="127"/>
      <c r="G157" s="127"/>
      <c r="H157" s="324"/>
    </row>
    <row r="158" spans="1:8" ht="15.75" hidden="1">
      <c r="A158" s="129"/>
      <c r="B158" s="359" t="s">
        <v>515</v>
      </c>
      <c r="C158" s="347"/>
      <c r="D158" s="348"/>
      <c r="E158" s="126"/>
      <c r="F158" s="127"/>
      <c r="G158" s="127"/>
      <c r="H158" s="325"/>
    </row>
    <row r="159" spans="1:8" ht="15.75" hidden="1">
      <c r="A159" s="129"/>
      <c r="B159" s="133" t="s">
        <v>260</v>
      </c>
      <c r="C159" s="347"/>
      <c r="D159" s="360"/>
      <c r="E159" s="240"/>
      <c r="F159" s="127"/>
      <c r="G159" s="127"/>
      <c r="H159" s="325"/>
    </row>
    <row r="160" spans="1:8" ht="12.75" customHeight="1">
      <c r="A160" s="132" t="s">
        <v>91</v>
      </c>
      <c r="B160" s="40" t="s">
        <v>261</v>
      </c>
      <c r="C160" s="358"/>
      <c r="D160" s="348"/>
      <c r="E160" s="126"/>
      <c r="F160" s="127"/>
      <c r="G160" s="127"/>
      <c r="H160" s="324"/>
    </row>
    <row r="161" spans="1:8" ht="13.5" customHeight="1">
      <c r="A161" s="132"/>
      <c r="B161" s="40" t="s">
        <v>262</v>
      </c>
      <c r="C161" s="358">
        <v>356236.56</v>
      </c>
      <c r="D161" s="348"/>
      <c r="E161" s="126"/>
      <c r="F161" s="127"/>
      <c r="G161" s="127"/>
      <c r="H161" s="325"/>
    </row>
    <row r="162" spans="1:8" ht="12.75" customHeight="1">
      <c r="A162" s="132"/>
      <c r="B162" s="40" t="s">
        <v>263</v>
      </c>
      <c r="C162" s="358"/>
      <c r="D162" s="348"/>
      <c r="E162" s="126"/>
      <c r="F162" s="127"/>
      <c r="G162" s="127"/>
      <c r="H162" s="325"/>
    </row>
    <row r="163" spans="1:8" ht="12" customHeight="1">
      <c r="A163" s="132" t="s">
        <v>91</v>
      </c>
      <c r="B163" s="40" t="s">
        <v>568</v>
      </c>
      <c r="C163" s="358"/>
      <c r="D163" s="348"/>
      <c r="E163" s="126"/>
      <c r="F163" s="127"/>
      <c r="G163" s="127"/>
      <c r="H163" s="325"/>
    </row>
    <row r="164" spans="1:8" ht="15.75" hidden="1">
      <c r="A164" s="132" t="s">
        <v>91</v>
      </c>
      <c r="B164" s="40" t="s">
        <v>263</v>
      </c>
      <c r="C164" s="347"/>
      <c r="D164" s="348"/>
      <c r="E164" s="126"/>
      <c r="F164" s="127"/>
      <c r="G164" s="127"/>
      <c r="H164" s="325"/>
    </row>
    <row r="165" spans="1:8" ht="15.75" hidden="1">
      <c r="A165" s="132" t="s">
        <v>91</v>
      </c>
      <c r="B165" s="40" t="s">
        <v>264</v>
      </c>
      <c r="C165" s="347"/>
      <c r="D165" s="348"/>
      <c r="E165" s="126"/>
      <c r="F165" s="127"/>
      <c r="G165" s="127"/>
      <c r="H165" s="324"/>
    </row>
    <row r="166" spans="1:8" ht="13.5" customHeight="1">
      <c r="A166" s="132" t="s">
        <v>91</v>
      </c>
      <c r="B166" s="40" t="s">
        <v>265</v>
      </c>
      <c r="C166" s="358">
        <v>2963145.87</v>
      </c>
      <c r="D166" s="348"/>
      <c r="E166" s="126"/>
      <c r="F166" s="127"/>
      <c r="G166" s="127"/>
      <c r="H166" s="324"/>
    </row>
    <row r="167" spans="1:8" ht="15.75" hidden="1">
      <c r="A167" s="132" t="s">
        <v>91</v>
      </c>
      <c r="B167" s="40" t="s">
        <v>266</v>
      </c>
      <c r="C167" s="347"/>
      <c r="D167" s="348"/>
      <c r="E167" s="126"/>
      <c r="F167" s="127"/>
      <c r="G167" s="127"/>
      <c r="H167" s="325"/>
    </row>
    <row r="168" spans="1:8" ht="15.75" hidden="1">
      <c r="A168" s="132" t="s">
        <v>91</v>
      </c>
      <c r="B168" s="40" t="s">
        <v>267</v>
      </c>
      <c r="C168" s="347"/>
      <c r="D168" s="348"/>
      <c r="E168" s="126"/>
      <c r="F168" s="127"/>
      <c r="G168" s="127"/>
      <c r="H168" s="325"/>
    </row>
    <row r="169" spans="1:8" ht="15.75" hidden="1">
      <c r="A169" s="129"/>
      <c r="B169" s="40" t="s">
        <v>516</v>
      </c>
      <c r="C169" s="347"/>
      <c r="D169" s="348"/>
      <c r="E169" s="126"/>
      <c r="F169" s="127"/>
      <c r="G169" s="127"/>
      <c r="H169" s="324"/>
    </row>
    <row r="170" spans="1:8" ht="12" customHeight="1">
      <c r="A170" s="129"/>
      <c r="B170" s="40" t="s">
        <v>596</v>
      </c>
      <c r="C170" s="347"/>
      <c r="D170" s="348"/>
      <c r="E170" s="126"/>
      <c r="F170" s="127"/>
      <c r="G170" s="127"/>
      <c r="H170" s="324"/>
    </row>
    <row r="171" spans="1:8" ht="12" customHeight="1">
      <c r="A171" s="132" t="s">
        <v>91</v>
      </c>
      <c r="B171" s="40" t="s">
        <v>269</v>
      </c>
      <c r="C171" s="358">
        <v>98450.26</v>
      </c>
      <c r="D171" s="348"/>
      <c r="E171" s="126"/>
      <c r="F171" s="127"/>
      <c r="G171" s="127"/>
      <c r="H171" s="324"/>
    </row>
    <row r="172" spans="1:8" ht="12" customHeight="1">
      <c r="A172" s="132" t="s">
        <v>91</v>
      </c>
      <c r="B172" s="40" t="s">
        <v>270</v>
      </c>
      <c r="C172" s="358">
        <v>117002.5</v>
      </c>
      <c r="D172" s="348"/>
      <c r="E172" s="126"/>
      <c r="F172" s="127"/>
      <c r="G172" s="127"/>
      <c r="H172" s="324"/>
    </row>
    <row r="173" spans="1:8" ht="15" hidden="1" customHeight="1">
      <c r="A173" s="132" t="s">
        <v>91</v>
      </c>
      <c r="B173" s="40" t="s">
        <v>517</v>
      </c>
      <c r="C173" s="347"/>
      <c r="D173" s="348"/>
      <c r="E173" s="126"/>
      <c r="F173" s="127"/>
      <c r="G173" s="127"/>
      <c r="H173" s="324"/>
    </row>
    <row r="174" spans="1:8" ht="15" hidden="1" customHeight="1">
      <c r="A174" s="132"/>
      <c r="B174" s="173" t="s">
        <v>478</v>
      </c>
      <c r="C174" s="347"/>
      <c r="D174" s="348"/>
      <c r="E174" s="126"/>
      <c r="F174" s="127"/>
      <c r="G174" s="127"/>
      <c r="H174" s="324"/>
    </row>
    <row r="175" spans="1:8" ht="12" customHeight="1">
      <c r="A175" s="132" t="s">
        <v>91</v>
      </c>
      <c r="B175" s="40" t="s">
        <v>271</v>
      </c>
      <c r="C175" s="358">
        <v>3068123.78</v>
      </c>
      <c r="D175" s="348"/>
      <c r="E175" s="135"/>
      <c r="F175" s="127"/>
      <c r="G175" s="127"/>
      <c r="H175" s="324"/>
    </row>
    <row r="176" spans="1:8" ht="12.75" customHeight="1">
      <c r="A176" s="132" t="s">
        <v>91</v>
      </c>
      <c r="B176" s="40" t="s">
        <v>273</v>
      </c>
      <c r="C176" s="358"/>
      <c r="D176" s="348"/>
      <c r="E176" s="126"/>
      <c r="F176" s="127"/>
      <c r="G176" s="127"/>
      <c r="H176" s="324"/>
    </row>
    <row r="177" spans="1:8" ht="15" hidden="1" customHeight="1">
      <c r="A177" s="132" t="s">
        <v>91</v>
      </c>
      <c r="B177" s="40" t="s">
        <v>276</v>
      </c>
      <c r="C177" s="358"/>
      <c r="D177" s="348"/>
      <c r="E177" s="126"/>
      <c r="F177" s="127"/>
      <c r="G177" s="127"/>
      <c r="H177" s="324"/>
    </row>
    <row r="178" spans="1:8" ht="11.25" customHeight="1">
      <c r="A178" s="132" t="s">
        <v>91</v>
      </c>
      <c r="B178" s="40" t="s">
        <v>268</v>
      </c>
      <c r="C178" s="358"/>
      <c r="D178" s="348"/>
      <c r="E178" s="126"/>
      <c r="F178" s="127"/>
      <c r="G178" s="127"/>
      <c r="H178" s="324"/>
    </row>
    <row r="179" spans="1:8" ht="15" hidden="1" customHeight="1">
      <c r="A179" s="132" t="s">
        <v>89</v>
      </c>
      <c r="B179" s="40" t="s">
        <v>277</v>
      </c>
      <c r="C179" s="358"/>
      <c r="D179" s="348"/>
      <c r="E179" s="126"/>
      <c r="H179" s="324"/>
    </row>
    <row r="180" spans="1:8" ht="19.5" hidden="1" customHeight="1">
      <c r="A180" s="132" t="s">
        <v>91</v>
      </c>
      <c r="B180" s="40" t="s">
        <v>278</v>
      </c>
      <c r="C180" s="358"/>
      <c r="D180" s="348"/>
      <c r="E180" s="126"/>
      <c r="H180" s="324"/>
    </row>
    <row r="181" spans="1:8" ht="15" hidden="1" customHeight="1">
      <c r="A181" s="132" t="s">
        <v>91</v>
      </c>
      <c r="B181" s="40" t="s">
        <v>279</v>
      </c>
      <c r="C181" s="358"/>
      <c r="D181" s="348"/>
      <c r="E181" s="126"/>
      <c r="H181" s="324"/>
    </row>
    <row r="182" spans="1:8" ht="15" hidden="1" customHeight="1">
      <c r="A182" s="129"/>
      <c r="B182" s="40"/>
      <c r="C182" s="358"/>
      <c r="D182" s="348"/>
      <c r="E182" s="126"/>
      <c r="H182" s="324"/>
    </row>
    <row r="183" spans="1:8" ht="15" hidden="1" customHeight="1">
      <c r="A183" s="132" t="s">
        <v>94</v>
      </c>
      <c r="B183" s="40" t="s">
        <v>280</v>
      </c>
      <c r="C183" s="358"/>
      <c r="D183" s="348"/>
      <c r="E183" s="126"/>
      <c r="H183" s="324"/>
    </row>
    <row r="184" spans="1:8" ht="15" hidden="1" customHeight="1">
      <c r="A184" s="129"/>
      <c r="B184" s="40" t="s">
        <v>518</v>
      </c>
      <c r="C184" s="358"/>
      <c r="D184" s="348"/>
      <c r="E184" s="126"/>
      <c r="H184" s="324"/>
    </row>
    <row r="185" spans="1:8" ht="15" hidden="1" customHeight="1">
      <c r="A185" s="132" t="s">
        <v>90</v>
      </c>
      <c r="B185" s="40" t="s">
        <v>282</v>
      </c>
      <c r="C185" s="358"/>
      <c r="D185" s="348"/>
      <c r="E185" s="126"/>
      <c r="H185" s="324"/>
    </row>
    <row r="186" spans="1:8" ht="15" hidden="1" customHeight="1">
      <c r="A186" s="132" t="s">
        <v>89</v>
      </c>
      <c r="B186" s="40" t="s">
        <v>283</v>
      </c>
      <c r="C186" s="358"/>
      <c r="D186" s="348"/>
      <c r="E186" s="126"/>
      <c r="H186" s="324"/>
    </row>
    <row r="187" spans="1:8" ht="15" hidden="1" customHeight="1">
      <c r="A187" s="132" t="s">
        <v>89</v>
      </c>
      <c r="B187" s="40" t="s">
        <v>284</v>
      </c>
      <c r="C187" s="358"/>
      <c r="D187" s="348"/>
      <c r="E187" s="126"/>
      <c r="H187" s="325"/>
    </row>
    <row r="188" spans="1:8" ht="12" customHeight="1">
      <c r="A188" s="132" t="s">
        <v>90</v>
      </c>
      <c r="B188" s="40" t="s">
        <v>285</v>
      </c>
      <c r="C188" s="358"/>
      <c r="D188" s="348"/>
      <c r="E188" s="126"/>
      <c r="H188" s="326"/>
    </row>
    <row r="189" spans="1:8" ht="12" customHeight="1">
      <c r="A189" s="132" t="s">
        <v>92</v>
      </c>
      <c r="B189" s="40" t="s">
        <v>286</v>
      </c>
      <c r="C189" s="358"/>
      <c r="D189" s="348"/>
      <c r="E189" s="126"/>
      <c r="H189" s="325"/>
    </row>
    <row r="190" spans="1:8" ht="12" customHeight="1">
      <c r="A190" s="132"/>
      <c r="B190" s="40" t="s">
        <v>479</v>
      </c>
      <c r="C190" s="358"/>
      <c r="D190" s="348"/>
      <c r="E190" s="241"/>
      <c r="H190" s="325"/>
    </row>
    <row r="191" spans="1:8" ht="15.75">
      <c r="A191" s="132" t="s">
        <v>90</v>
      </c>
      <c r="B191" s="40" t="s">
        <v>135</v>
      </c>
      <c r="C191" s="358"/>
      <c r="D191" s="348"/>
      <c r="E191" s="126"/>
      <c r="H191" s="325"/>
    </row>
    <row r="192" spans="1:8" ht="12.75" customHeight="1">
      <c r="A192" s="132" t="s">
        <v>92</v>
      </c>
      <c r="B192" s="40" t="s">
        <v>288</v>
      </c>
      <c r="C192" s="358"/>
      <c r="D192" s="348"/>
      <c r="E192" s="126"/>
      <c r="H192" s="324"/>
    </row>
    <row r="193" spans="1:8" hidden="1">
      <c r="A193" s="132" t="s">
        <v>92</v>
      </c>
      <c r="B193" s="43" t="s">
        <v>289</v>
      </c>
      <c r="C193" s="347"/>
      <c r="D193" s="348"/>
      <c r="E193" s="126"/>
      <c r="H193" s="75"/>
    </row>
    <row r="194" spans="1:8" hidden="1">
      <c r="A194" s="132" t="s">
        <v>94</v>
      </c>
      <c r="B194" s="44" t="s">
        <v>290</v>
      </c>
      <c r="C194" s="362"/>
      <c r="D194" s="348"/>
      <c r="E194" s="126"/>
      <c r="H194" s="75"/>
    </row>
    <row r="195" spans="1:8" hidden="1">
      <c r="A195" s="132"/>
      <c r="B195" s="43" t="s">
        <v>289</v>
      </c>
      <c r="C195" s="347"/>
      <c r="D195" s="348"/>
      <c r="E195" s="126"/>
      <c r="H195" s="75"/>
    </row>
    <row r="196" spans="1:8" hidden="1">
      <c r="A196" s="132"/>
      <c r="B196" s="43" t="s">
        <v>480</v>
      </c>
      <c r="C196" s="347"/>
      <c r="D196" s="348"/>
      <c r="E196" s="126"/>
      <c r="H196" s="75"/>
    </row>
    <row r="197" spans="1:8" ht="12" customHeight="1">
      <c r="A197" s="132"/>
      <c r="B197" s="43" t="s">
        <v>598</v>
      </c>
      <c r="C197" s="347"/>
      <c r="D197" s="348"/>
      <c r="E197" s="126"/>
      <c r="H197" s="327"/>
    </row>
    <row r="198" spans="1:8" ht="12.75" customHeight="1">
      <c r="A198" s="132"/>
      <c r="B198" s="45" t="s">
        <v>292</v>
      </c>
      <c r="C198" s="358"/>
      <c r="D198" s="348"/>
      <c r="E198" s="126"/>
      <c r="H198" s="239"/>
    </row>
    <row r="199" spans="1:8" ht="15.75" customHeight="1">
      <c r="A199" s="129"/>
      <c r="B199" s="39" t="s">
        <v>481</v>
      </c>
      <c r="C199" s="206">
        <f>SUM(C6:C198)</f>
        <v>35713219.670000002</v>
      </c>
      <c r="D199" s="290">
        <f>SUM(D11:D198)</f>
        <v>35713219.670000002</v>
      </c>
      <c r="E199" s="238"/>
      <c r="H199" s="239"/>
    </row>
    <row r="200" spans="1:8">
      <c r="C200" s="2"/>
      <c r="D200" s="291"/>
      <c r="E200" s="285"/>
      <c r="H200" s="127"/>
    </row>
    <row r="201" spans="1:8">
      <c r="B201" s="75" t="s">
        <v>621</v>
      </c>
      <c r="C201" s="288"/>
      <c r="D201" s="292"/>
      <c r="E201" s="285"/>
    </row>
    <row r="202" spans="1:8">
      <c r="B202" s="171" t="s">
        <v>655</v>
      </c>
      <c r="C202" s="287" t="s">
        <v>664</v>
      </c>
      <c r="D202" s="293"/>
    </row>
    <row r="203" spans="1:8">
      <c r="B203" s="171" t="s">
        <v>650</v>
      </c>
      <c r="C203" s="170" t="s">
        <v>651</v>
      </c>
      <c r="D203" s="293"/>
      <c r="E203" s="285"/>
    </row>
    <row r="204" spans="1:8">
      <c r="C204" s="286"/>
    </row>
    <row r="205" spans="1:8">
      <c r="B205" s="75" t="s">
        <v>652</v>
      </c>
    </row>
    <row r="206" spans="1:8">
      <c r="B206" s="284" t="s">
        <v>653</v>
      </c>
      <c r="C206" s="294"/>
    </row>
    <row r="207" spans="1:8">
      <c r="B207" s="232" t="s">
        <v>654</v>
      </c>
    </row>
    <row r="208" spans="1:8">
      <c r="C208" s="286"/>
    </row>
    <row r="209" spans="4:4">
      <c r="D209" s="294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sqref="A1:B14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573</v>
      </c>
      <c r="B1" s="372"/>
    </row>
    <row r="2" spans="1:3" ht="18.75">
      <c r="A2" s="372" t="s">
        <v>537</v>
      </c>
      <c r="B2" s="372"/>
    </row>
    <row r="3" spans="1:3" ht="18.75">
      <c r="A3" s="373" t="s">
        <v>672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77" t="s">
        <v>136</v>
      </c>
      <c r="B8" s="118" t="s">
        <v>406</v>
      </c>
    </row>
    <row r="9" spans="1:3" ht="15.75">
      <c r="A9" s="60" t="s">
        <v>468</v>
      </c>
      <c r="B9" s="329">
        <v>67109134.609999999</v>
      </c>
    </row>
    <row r="10" spans="1:3" ht="15" customHeight="1">
      <c r="A10" s="29" t="s">
        <v>536</v>
      </c>
      <c r="B10" s="210">
        <f>SUM(B9)</f>
        <v>67109134.609999999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573</v>
      </c>
      <c r="B1" s="364"/>
      <c r="C1" s="181"/>
      <c r="D1" s="181"/>
      <c r="E1" s="181"/>
      <c r="F1" s="181"/>
      <c r="G1" s="181"/>
      <c r="H1" s="181"/>
    </row>
    <row r="2" spans="1:8" ht="18.75">
      <c r="A2" s="372" t="s">
        <v>523</v>
      </c>
      <c r="B2" s="372"/>
    </row>
    <row r="3" spans="1:8" ht="18.75">
      <c r="A3" s="373" t="s">
        <v>667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77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78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574</v>
      </c>
      <c r="B1" s="387"/>
    </row>
    <row r="2" spans="1:2" ht="18.75">
      <c r="A2" s="372" t="s">
        <v>539</v>
      </c>
      <c r="B2" s="372"/>
    </row>
    <row r="3" spans="1:2" ht="18.75">
      <c r="A3" s="373" t="s">
        <v>666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69" t="s">
        <v>136</v>
      </c>
      <c r="B7" s="168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A3" sqref="A3:B3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573</v>
      </c>
      <c r="B1" s="387"/>
    </row>
    <row r="2" spans="1:2" ht="18.75">
      <c r="A2" s="372" t="s">
        <v>524</v>
      </c>
      <c r="B2" s="372"/>
    </row>
    <row r="3" spans="1:2" ht="18.75">
      <c r="A3" s="373" t="s">
        <v>666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77" t="s">
        <v>136</v>
      </c>
      <c r="B8" s="118" t="s">
        <v>406</v>
      </c>
    </row>
    <row r="9" spans="1:2" ht="15.75">
      <c r="A9" s="180" t="s">
        <v>467</v>
      </c>
      <c r="B9" s="329">
        <v>0</v>
      </c>
    </row>
    <row r="10" spans="1:2" ht="15.75" hidden="1">
      <c r="A10" s="61"/>
      <c r="B10" s="27"/>
    </row>
    <row r="11" spans="1:2" ht="15.75">
      <c r="A11" s="29" t="s">
        <v>534</v>
      </c>
      <c r="B11" s="322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572</v>
      </c>
      <c r="B1" s="387"/>
    </row>
    <row r="2" spans="1:2" ht="18.75">
      <c r="A2" s="372" t="s">
        <v>525</v>
      </c>
      <c r="B2" s="372"/>
    </row>
    <row r="3" spans="1:2" ht="18.75">
      <c r="A3" s="373" t="s">
        <v>676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535</v>
      </c>
      <c r="B13" s="166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572</v>
      </c>
      <c r="B1" s="387"/>
    </row>
    <row r="2" spans="1:2" ht="18.75">
      <c r="A2" s="372" t="s">
        <v>527</v>
      </c>
      <c r="B2" s="372"/>
    </row>
    <row r="3" spans="1:2" ht="18.75">
      <c r="A3" s="373" t="s">
        <v>675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67"/>
    </row>
    <row r="12" spans="1:2" ht="15.75">
      <c r="A12" s="31" t="s">
        <v>144</v>
      </c>
      <c r="B12" s="167"/>
    </row>
    <row r="13" spans="1:2" ht="15.75">
      <c r="A13" s="89" t="s">
        <v>145</v>
      </c>
      <c r="B13" s="167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sqref="A1:B28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573</v>
      </c>
      <c r="B1" s="387"/>
    </row>
    <row r="2" spans="1:4" ht="18.75">
      <c r="A2" s="372" t="s">
        <v>528</v>
      </c>
      <c r="B2" s="372"/>
    </row>
    <row r="3" spans="1:4" ht="18.75">
      <c r="A3" s="373" t="s">
        <v>673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35" t="s">
        <v>132</v>
      </c>
      <c r="B9" s="211">
        <v>4530745.57</v>
      </c>
      <c r="C9" s="332"/>
    </row>
    <row r="10" spans="1:4" ht="15.75">
      <c r="A10" s="336" t="s">
        <v>151</v>
      </c>
      <c r="B10" s="208">
        <f>SUM(B9)</f>
        <v>4530745.57</v>
      </c>
      <c r="C10" s="12"/>
    </row>
    <row r="11" spans="1:4" ht="15.75">
      <c r="A11" s="12"/>
      <c r="B11" s="339"/>
      <c r="C11" s="12"/>
      <c r="D11" s="12"/>
    </row>
    <row r="12" spans="1:4" ht="15.75">
      <c r="A12" s="91" t="s">
        <v>149</v>
      </c>
      <c r="B12" s="340" t="s">
        <v>406</v>
      </c>
      <c r="C12" s="12"/>
    </row>
    <row r="13" spans="1:4" ht="15.75">
      <c r="A13" s="114" t="s">
        <v>148</v>
      </c>
      <c r="B13" s="233"/>
      <c r="C13" s="12"/>
    </row>
    <row r="14" spans="1:4" ht="15.75">
      <c r="A14" s="337" t="s">
        <v>128</v>
      </c>
      <c r="B14" s="186"/>
      <c r="C14" s="12"/>
    </row>
    <row r="15" spans="1:4" ht="15.75">
      <c r="A15" s="337" t="s">
        <v>129</v>
      </c>
      <c r="B15" s="186"/>
      <c r="C15" s="12"/>
    </row>
    <row r="16" spans="1:4" ht="15.75">
      <c r="A16" s="337" t="s">
        <v>331</v>
      </c>
      <c r="B16" s="209">
        <v>7498637.0999999996</v>
      </c>
      <c r="C16" s="12"/>
    </row>
    <row r="17" spans="1:3" ht="15.75">
      <c r="A17" s="337" t="s">
        <v>330</v>
      </c>
      <c r="B17" s="186"/>
      <c r="C17" s="12"/>
    </row>
    <row r="18" spans="1:3" ht="15.75">
      <c r="A18" s="337" t="s">
        <v>130</v>
      </c>
      <c r="B18" s="186"/>
      <c r="C18" s="12"/>
    </row>
    <row r="19" spans="1:3" ht="15.75">
      <c r="A19" s="337" t="s">
        <v>332</v>
      </c>
      <c r="B19" s="186"/>
      <c r="C19" s="333"/>
    </row>
    <row r="20" spans="1:3" ht="15.75">
      <c r="A20" s="337" t="s">
        <v>329</v>
      </c>
      <c r="B20" s="186"/>
      <c r="C20" s="12"/>
    </row>
    <row r="21" spans="1:3" ht="15.75">
      <c r="A21" s="335" t="s">
        <v>133</v>
      </c>
      <c r="B21" s="193"/>
      <c r="C21" s="12"/>
    </row>
    <row r="22" spans="1:3" ht="15.75">
      <c r="A22" s="335" t="s">
        <v>326</v>
      </c>
      <c r="B22" s="186">
        <v>0</v>
      </c>
      <c r="C22" s="334"/>
    </row>
    <row r="23" spans="1:3" ht="15.75">
      <c r="A23" s="337" t="s">
        <v>442</v>
      </c>
      <c r="B23" s="186"/>
      <c r="C23" s="12"/>
    </row>
    <row r="24" spans="1:3" ht="15.75">
      <c r="A24" s="335" t="s">
        <v>445</v>
      </c>
      <c r="B24" s="186"/>
    </row>
    <row r="25" spans="1:3" ht="18.75">
      <c r="A25" s="338" t="s">
        <v>151</v>
      </c>
      <c r="B25" s="187">
        <f>SUM(B13:B24)</f>
        <v>7498637.0999999996</v>
      </c>
    </row>
    <row r="26" spans="1:3" ht="18.75">
      <c r="A26" s="338" t="s">
        <v>109</v>
      </c>
      <c r="B26" s="187">
        <f>+B10+B25</f>
        <v>12029382.67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88" t="s">
        <v>567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2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2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87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0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0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0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3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3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0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0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0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0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0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0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0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4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0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0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0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0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4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0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0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0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0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0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4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0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0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0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1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1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4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0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0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0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0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0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0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4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0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0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4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0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0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4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0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0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0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0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4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0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0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0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0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0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4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0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0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4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4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5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0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0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0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0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0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0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0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0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4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0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0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0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0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0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0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0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0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0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0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0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0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0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0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5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1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4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0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0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3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4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0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0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0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4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0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0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0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0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4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0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0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0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0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0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4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0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0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0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0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0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0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6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0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0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0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0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4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0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0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0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0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0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0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0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0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89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4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0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0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89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0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0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0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0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6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0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0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0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0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0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0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0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4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0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0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0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0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0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0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0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4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0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0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0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4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0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0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0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197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0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89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3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3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3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3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3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3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3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5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zoomScale="98" zoomScaleNormal="98" workbookViewId="0">
      <selection activeCell="E23" sqref="E23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571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530</v>
      </c>
      <c r="B2" s="363"/>
    </row>
    <row r="3" spans="1:11" ht="15.75">
      <c r="A3" s="363" t="s">
        <v>674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5" t="s">
        <v>154</v>
      </c>
      <c r="B9" s="246">
        <f>SUM(B10:B21)</f>
        <v>1274267.46</v>
      </c>
    </row>
    <row r="10" spans="1:11" ht="17.25" customHeight="1">
      <c r="A10" s="116" t="s">
        <v>408</v>
      </c>
      <c r="B10" s="247"/>
    </row>
    <row r="11" spans="1:11" ht="15" customHeight="1">
      <c r="A11" s="116" t="s">
        <v>631</v>
      </c>
      <c r="B11" s="247">
        <v>1068698.23</v>
      </c>
    </row>
    <row r="12" spans="1:11" ht="15" customHeight="1">
      <c r="A12" s="116" t="s">
        <v>619</v>
      </c>
      <c r="B12" s="247"/>
    </row>
    <row r="13" spans="1:11" ht="15.75">
      <c r="A13" s="116" t="s">
        <v>618</v>
      </c>
      <c r="B13" s="247"/>
    </row>
    <row r="14" spans="1:11" ht="15.75">
      <c r="A14" s="116" t="s">
        <v>623</v>
      </c>
      <c r="B14" s="247"/>
    </row>
    <row r="15" spans="1:11" ht="15.75">
      <c r="A15" s="116" t="s">
        <v>625</v>
      </c>
      <c r="B15" s="247"/>
    </row>
    <row r="16" spans="1:11" ht="15.75">
      <c r="A16" s="116" t="s">
        <v>409</v>
      </c>
      <c r="B16" s="247"/>
    </row>
    <row r="17" spans="1:2" ht="15.75">
      <c r="A17" s="116" t="s">
        <v>410</v>
      </c>
      <c r="B17" s="247"/>
    </row>
    <row r="18" spans="1:2" ht="15.75">
      <c r="A18" s="116" t="s">
        <v>411</v>
      </c>
      <c r="B18" s="247"/>
    </row>
    <row r="19" spans="1:2" ht="15.75">
      <c r="A19" s="116" t="s">
        <v>412</v>
      </c>
      <c r="B19" s="247">
        <v>205569.23</v>
      </c>
    </row>
    <row r="20" spans="1:2" ht="15.75">
      <c r="A20" s="116" t="s">
        <v>630</v>
      </c>
      <c r="B20" s="247"/>
    </row>
    <row r="21" spans="1:2" ht="15.75">
      <c r="A21" s="116" t="s">
        <v>605</v>
      </c>
      <c r="B21" s="247"/>
    </row>
    <row r="22" spans="1:2" ht="15.75">
      <c r="A22" s="117" t="s">
        <v>433</v>
      </c>
      <c r="B22" s="246">
        <f>B36+B23</f>
        <v>11687722.139999999</v>
      </c>
    </row>
    <row r="23" spans="1:2" ht="15.75">
      <c r="A23" s="117" t="s">
        <v>434</v>
      </c>
      <c r="B23" s="246">
        <f>SUM(B24:B35)</f>
        <v>0</v>
      </c>
    </row>
    <row r="24" spans="1:2" ht="15.75">
      <c r="A24" s="116" t="s">
        <v>413</v>
      </c>
      <c r="B24" s="247"/>
    </row>
    <row r="25" spans="1:2" ht="15.75">
      <c r="A25" s="116" t="s">
        <v>628</v>
      </c>
      <c r="B25" s="247"/>
    </row>
    <row r="26" spans="1:2" ht="15.75">
      <c r="A26" s="116" t="s">
        <v>414</v>
      </c>
      <c r="B26" s="247"/>
    </row>
    <row r="27" spans="1:2" ht="15.75">
      <c r="A27" s="116" t="s">
        <v>415</v>
      </c>
      <c r="B27" s="247"/>
    </row>
    <row r="28" spans="1:2" ht="15.75">
      <c r="A28" s="116" t="s">
        <v>197</v>
      </c>
      <c r="B28" s="247"/>
    </row>
    <row r="29" spans="1:2" ht="15.75">
      <c r="A29" s="116" t="s">
        <v>416</v>
      </c>
      <c r="B29" s="247"/>
    </row>
    <row r="30" spans="1:2" ht="15.75">
      <c r="A30" s="116" t="s">
        <v>639</v>
      </c>
      <c r="B30" s="247"/>
    </row>
    <row r="31" spans="1:2" ht="15.75">
      <c r="A31" s="116" t="s">
        <v>641</v>
      </c>
      <c r="B31" s="247"/>
    </row>
    <row r="32" spans="1:2" ht="15.75">
      <c r="A32" s="116" t="s">
        <v>417</v>
      </c>
      <c r="B32" s="247"/>
    </row>
    <row r="33" spans="1:3" ht="15.75">
      <c r="A33" s="116" t="s">
        <v>599</v>
      </c>
      <c r="B33" s="247"/>
    </row>
    <row r="34" spans="1:3" ht="15.75">
      <c r="A34" s="116" t="s">
        <v>215</v>
      </c>
      <c r="B34" s="248"/>
    </row>
    <row r="35" spans="1:3" ht="15.75">
      <c r="A35" s="116" t="s">
        <v>594</v>
      </c>
      <c r="B35" s="248"/>
    </row>
    <row r="36" spans="1:3" ht="15.75">
      <c r="A36" s="117" t="s">
        <v>435</v>
      </c>
      <c r="B36" s="246">
        <f>SUM(B37:B75)</f>
        <v>11687722.139999999</v>
      </c>
    </row>
    <row r="37" spans="1:3" ht="15.75">
      <c r="A37" s="116" t="s">
        <v>583</v>
      </c>
      <c r="B37" s="247">
        <v>456365.23</v>
      </c>
    </row>
    <row r="38" spans="1:3" ht="15.75">
      <c r="A38" s="116" t="s">
        <v>609</v>
      </c>
      <c r="B38" s="247"/>
    </row>
    <row r="39" spans="1:3" ht="15.75">
      <c r="A39" s="116" t="s">
        <v>577</v>
      </c>
      <c r="B39" s="234"/>
    </row>
    <row r="40" spans="1:3" ht="15.75">
      <c r="A40" s="116" t="s">
        <v>259</v>
      </c>
      <c r="B40" s="247">
        <v>356236.56</v>
      </c>
      <c r="C40" s="236"/>
    </row>
    <row r="41" spans="1:3" ht="15.75">
      <c r="A41" s="116" t="s">
        <v>595</v>
      </c>
      <c r="B41" s="247"/>
      <c r="C41" s="237"/>
    </row>
    <row r="42" spans="1:3" ht="15.75">
      <c r="A42" s="116" t="s">
        <v>601</v>
      </c>
      <c r="B42" s="247"/>
      <c r="C42" s="237"/>
    </row>
    <row r="43" spans="1:3" ht="15.75">
      <c r="A43" s="116" t="s">
        <v>603</v>
      </c>
      <c r="B43" s="247"/>
      <c r="C43" s="237"/>
    </row>
    <row r="44" spans="1:3" ht="15.75">
      <c r="A44" s="116" t="s">
        <v>607</v>
      </c>
      <c r="B44" s="247"/>
      <c r="C44" s="237"/>
    </row>
    <row r="45" spans="1:3" ht="15.75">
      <c r="A45" s="116" t="s">
        <v>615</v>
      </c>
      <c r="B45" s="247"/>
      <c r="C45" s="237"/>
    </row>
    <row r="46" spans="1:3" ht="15.75">
      <c r="A46" s="116" t="s">
        <v>476</v>
      </c>
      <c r="B46" s="247"/>
      <c r="C46" s="237"/>
    </row>
    <row r="47" spans="1:3" ht="15.75">
      <c r="A47" s="116" t="s">
        <v>260</v>
      </c>
      <c r="B47" s="247"/>
      <c r="C47" s="237"/>
    </row>
    <row r="48" spans="1:3" ht="15.75">
      <c r="A48" s="116" t="s">
        <v>582</v>
      </c>
      <c r="B48" s="247">
        <v>345265.23</v>
      </c>
    </row>
    <row r="49" spans="1:2" ht="15.75">
      <c r="A49" s="116" t="s">
        <v>614</v>
      </c>
      <c r="B49" s="247"/>
    </row>
    <row r="50" spans="1:2" ht="15.75">
      <c r="A50" s="116" t="s">
        <v>578</v>
      </c>
      <c r="B50" s="247"/>
    </row>
    <row r="51" spans="1:2" ht="15.75">
      <c r="A51" s="116" t="s">
        <v>579</v>
      </c>
      <c r="B51" s="247">
        <v>98450.26</v>
      </c>
    </row>
    <row r="52" spans="1:2" ht="15.75">
      <c r="A52" s="116" t="s">
        <v>576</v>
      </c>
      <c r="B52" s="247">
        <v>117002.5</v>
      </c>
    </row>
    <row r="53" spans="1:2" ht="15.75">
      <c r="A53" s="116" t="s">
        <v>608</v>
      </c>
      <c r="B53" s="247"/>
    </row>
    <row r="54" spans="1:2" ht="15.75">
      <c r="A54" s="116" t="s">
        <v>606</v>
      </c>
      <c r="B54" s="247"/>
    </row>
    <row r="55" spans="1:2" ht="15.75">
      <c r="A55" s="116" t="s">
        <v>626</v>
      </c>
      <c r="B55" s="247"/>
    </row>
    <row r="56" spans="1:2" ht="15.75">
      <c r="A56" s="116" t="s">
        <v>632</v>
      </c>
      <c r="B56" s="247">
        <v>250450.58</v>
      </c>
    </row>
    <row r="57" spans="1:2" ht="15.75">
      <c r="A57" s="116" t="s">
        <v>585</v>
      </c>
      <c r="B57" s="247">
        <v>234475</v>
      </c>
    </row>
    <row r="58" spans="1:2" ht="15.75">
      <c r="A58" s="116" t="s">
        <v>602</v>
      </c>
      <c r="B58" s="247"/>
    </row>
    <row r="59" spans="1:2" ht="15.75">
      <c r="A59" s="116" t="s">
        <v>613</v>
      </c>
      <c r="B59" s="247"/>
    </row>
    <row r="60" spans="1:2" ht="15.75">
      <c r="A60" s="116" t="s">
        <v>581</v>
      </c>
      <c r="B60" s="247"/>
    </row>
    <row r="61" spans="1:2" ht="15.75">
      <c r="A61" s="116" t="s">
        <v>419</v>
      </c>
      <c r="B61" s="247">
        <v>140569.20000000001</v>
      </c>
    </row>
    <row r="62" spans="1:2" ht="15.75">
      <c r="A62" s="116" t="s">
        <v>418</v>
      </c>
      <c r="B62" s="247"/>
    </row>
    <row r="63" spans="1:2" ht="15.75">
      <c r="A63" s="116" t="s">
        <v>588</v>
      </c>
      <c r="B63" s="247"/>
    </row>
    <row r="64" spans="1:2" ht="15.75">
      <c r="A64" s="116" t="s">
        <v>629</v>
      </c>
      <c r="B64" s="247"/>
    </row>
    <row r="65" spans="1:2" ht="15.75">
      <c r="A65" s="116" t="s">
        <v>584</v>
      </c>
      <c r="B65" s="247">
        <v>3657637.93</v>
      </c>
    </row>
    <row r="66" spans="1:2" ht="15.75">
      <c r="A66" s="116" t="s">
        <v>265</v>
      </c>
      <c r="B66" s="247">
        <v>2963145.87</v>
      </c>
    </row>
    <row r="67" spans="1:2" ht="15.75">
      <c r="A67" s="116" t="s">
        <v>600</v>
      </c>
      <c r="B67" s="247"/>
    </row>
    <row r="68" spans="1:2" ht="15.75">
      <c r="A68" s="116" t="s">
        <v>612</v>
      </c>
      <c r="B68" s="247"/>
    </row>
    <row r="69" spans="1:2" ht="15.75">
      <c r="A69" s="116" t="s">
        <v>580</v>
      </c>
      <c r="B69" s="247"/>
    </row>
    <row r="70" spans="1:2" ht="15.75">
      <c r="A70" s="116" t="s">
        <v>637</v>
      </c>
      <c r="B70" s="282"/>
    </row>
    <row r="71" spans="1:2" ht="15.75">
      <c r="A71" s="116" t="s">
        <v>635</v>
      </c>
      <c r="B71" s="247"/>
    </row>
    <row r="72" spans="1:2" ht="15.75">
      <c r="A72" s="116" t="s">
        <v>586</v>
      </c>
      <c r="B72" s="247"/>
    </row>
    <row r="73" spans="1:2" ht="15.75">
      <c r="A73" s="116" t="s">
        <v>478</v>
      </c>
      <c r="B73" s="247"/>
    </row>
    <row r="74" spans="1:2" ht="15.75">
      <c r="A74" s="116" t="s">
        <v>587</v>
      </c>
      <c r="B74" s="307">
        <v>3068123.78</v>
      </c>
    </row>
    <row r="75" spans="1:2" ht="15.75">
      <c r="A75" s="117" t="s">
        <v>436</v>
      </c>
      <c r="B75" s="247"/>
    </row>
    <row r="76" spans="1:2" ht="15.75">
      <c r="A76" s="117" t="s">
        <v>437</v>
      </c>
      <c r="B76" s="247"/>
    </row>
    <row r="77" spans="1:2" ht="15.75">
      <c r="A77" s="117" t="s">
        <v>438</v>
      </c>
      <c r="B77" s="247"/>
    </row>
    <row r="78" spans="1:2" ht="15.75">
      <c r="A78" s="116" t="s">
        <v>420</v>
      </c>
      <c r="B78" s="247"/>
    </row>
    <row r="79" spans="1:2" ht="15.75">
      <c r="A79" s="116" t="s">
        <v>421</v>
      </c>
      <c r="B79" s="247"/>
    </row>
    <row r="80" spans="1:2" ht="15.75">
      <c r="A80" s="117" t="s">
        <v>439</v>
      </c>
      <c r="B80" s="247"/>
    </row>
    <row r="81" spans="1:2" ht="15.75">
      <c r="A81" s="116" t="s">
        <v>422</v>
      </c>
      <c r="B81" s="247"/>
    </row>
    <row r="82" spans="1:2" ht="15.75">
      <c r="A82" s="116" t="s">
        <v>423</v>
      </c>
      <c r="B82" s="247"/>
    </row>
    <row r="83" spans="1:2" ht="15.75">
      <c r="A83" s="116" t="s">
        <v>424</v>
      </c>
      <c r="B83" s="247"/>
    </row>
    <row r="84" spans="1:2" ht="15.75">
      <c r="A84" s="116" t="s">
        <v>473</v>
      </c>
      <c r="B84" s="247"/>
    </row>
    <row r="85" spans="1:2" ht="15.75">
      <c r="A85" s="117" t="s">
        <v>440</v>
      </c>
      <c r="B85" s="247"/>
    </row>
    <row r="86" spans="1:2" ht="15.75">
      <c r="A86" s="117" t="s">
        <v>441</v>
      </c>
      <c r="B86" s="249">
        <f>B93+B92+B91+B90+B89+B88+B87</f>
        <v>0</v>
      </c>
    </row>
    <row r="87" spans="1:2" ht="15.75">
      <c r="A87" s="116" t="s">
        <v>281</v>
      </c>
      <c r="B87" s="247"/>
    </row>
    <row r="88" spans="1:2" ht="15.75">
      <c r="A88" s="116" t="s">
        <v>425</v>
      </c>
      <c r="B88" s="247"/>
    </row>
    <row r="89" spans="1:2" ht="15.75">
      <c r="A89" s="116" t="s">
        <v>426</v>
      </c>
      <c r="B89" s="247"/>
    </row>
    <row r="90" spans="1:2" ht="15.75">
      <c r="A90" s="116" t="s">
        <v>427</v>
      </c>
      <c r="B90" s="247"/>
    </row>
    <row r="91" spans="1:2" ht="15.75">
      <c r="A91" s="116" t="s">
        <v>428</v>
      </c>
      <c r="B91" s="247"/>
    </row>
    <row r="92" spans="1:2" ht="15.75">
      <c r="A92" s="116" t="s">
        <v>624</v>
      </c>
      <c r="B92" s="247"/>
    </row>
    <row r="93" spans="1:2" ht="15.75">
      <c r="A93" s="116" t="s">
        <v>429</v>
      </c>
      <c r="B93" s="250"/>
    </row>
    <row r="94" spans="1:2" ht="15.75">
      <c r="A94" s="117" t="s">
        <v>430</v>
      </c>
      <c r="B94" s="251">
        <f>SUM(B22+B9+B86)</f>
        <v>12961989.599999998</v>
      </c>
    </row>
    <row r="95" spans="1:2">
      <c r="A95" s="115"/>
      <c r="B95" s="235"/>
    </row>
    <row r="96" spans="1:2">
      <c r="B96" s="235"/>
    </row>
    <row r="97" spans="2:3">
      <c r="B97" s="235"/>
      <c r="C97" s="237"/>
    </row>
    <row r="98" spans="2:3">
      <c r="B98" s="235"/>
    </row>
    <row r="99" spans="2:3">
      <c r="B99" s="235"/>
    </row>
    <row r="100" spans="2:3">
      <c r="B100" s="235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J21" sqref="J21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592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670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1"/>
      <c r="E6" s="141"/>
      <c r="F6" s="10"/>
      <c r="G6" s="10"/>
      <c r="H6" s="10"/>
    </row>
    <row r="7" spans="1:10">
      <c r="C7" s="10"/>
      <c r="D7" s="10"/>
      <c r="E7" s="10"/>
      <c r="F7" s="142">
        <v>2024</v>
      </c>
      <c r="G7" s="143"/>
      <c r="H7" s="142">
        <f>+[1]BC!G11</f>
        <v>2016</v>
      </c>
    </row>
    <row r="8" spans="1:10">
      <c r="A8" s="5" t="s">
        <v>108</v>
      </c>
      <c r="C8" s="144" t="s">
        <v>1</v>
      </c>
      <c r="D8" s="145"/>
      <c r="E8" s="145"/>
      <c r="F8" s="146"/>
      <c r="G8" s="147"/>
      <c r="H8" s="147"/>
    </row>
    <row r="9" spans="1:10">
      <c r="C9" s="144" t="s">
        <v>2</v>
      </c>
      <c r="D9" s="145"/>
      <c r="E9" s="145"/>
      <c r="F9" s="202"/>
      <c r="G9" s="147"/>
      <c r="H9" s="147"/>
    </row>
    <row r="10" spans="1:10" ht="14.25" customHeight="1">
      <c r="A10" s="5" t="s">
        <v>51</v>
      </c>
      <c r="C10" s="10"/>
      <c r="D10" s="10" t="s">
        <v>103</v>
      </c>
      <c r="E10" s="10"/>
      <c r="F10" s="214">
        <f>Efectivo!C36</f>
        <v>2415868.42</v>
      </c>
      <c r="G10" s="149"/>
      <c r="H10" s="148"/>
    </row>
    <row r="11" spans="1:10" customFormat="1" ht="13.5" customHeight="1">
      <c r="A11" s="3" t="s">
        <v>52</v>
      </c>
      <c r="B11" s="2"/>
      <c r="C11" s="150"/>
      <c r="D11" s="10" t="s">
        <v>3</v>
      </c>
      <c r="E11" s="10"/>
      <c r="F11" s="215">
        <f>'Cuenta por Cobrar'!B16</f>
        <v>7373372.0499999998</v>
      </c>
      <c r="G11" s="152"/>
      <c r="H11" s="151"/>
      <c r="I11" s="2"/>
      <c r="J11" s="2"/>
    </row>
    <row r="12" spans="1:10" customFormat="1">
      <c r="A12" s="3" t="s">
        <v>53</v>
      </c>
      <c r="B12" s="2"/>
      <c r="C12" s="150"/>
      <c r="D12" s="10" t="s">
        <v>4</v>
      </c>
      <c r="E12" s="10"/>
      <c r="F12" s="215"/>
      <c r="G12" s="152"/>
      <c r="H12" s="151"/>
      <c r="I12" s="2"/>
      <c r="J12" s="2"/>
    </row>
    <row r="13" spans="1:10" customFormat="1">
      <c r="A13" s="3" t="s">
        <v>54</v>
      </c>
      <c r="B13" s="2"/>
      <c r="C13" s="150"/>
      <c r="D13" s="10" t="s">
        <v>459</v>
      </c>
      <c r="E13" s="10"/>
      <c r="F13" s="216"/>
      <c r="G13" s="154"/>
      <c r="H13" s="153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17">
        <f>Inventario!B12</f>
        <v>12961989.6</v>
      </c>
      <c r="G14" s="156"/>
      <c r="H14" s="157"/>
      <c r="I14" s="78"/>
    </row>
    <row r="15" spans="1:10" customFormat="1">
      <c r="A15" s="3" t="s">
        <v>56</v>
      </c>
      <c r="B15" s="2"/>
      <c r="C15" s="150"/>
      <c r="D15" s="10" t="s">
        <v>5</v>
      </c>
      <c r="E15" s="10"/>
      <c r="F15" s="216"/>
      <c r="G15" s="154"/>
      <c r="H15" s="153"/>
      <c r="I15" s="79"/>
      <c r="J15" s="2"/>
    </row>
    <row r="16" spans="1:10" customFormat="1">
      <c r="A16" s="3" t="s">
        <v>57</v>
      </c>
      <c r="B16" s="2"/>
      <c r="C16" s="150"/>
      <c r="D16" s="10" t="s">
        <v>6</v>
      </c>
      <c r="E16" s="10"/>
      <c r="F16" s="218"/>
      <c r="G16" s="154"/>
      <c r="H16" s="158"/>
      <c r="I16" s="2"/>
      <c r="J16" s="2"/>
    </row>
    <row r="17" spans="1:13">
      <c r="C17" s="144" t="s">
        <v>7</v>
      </c>
      <c r="D17" s="10"/>
      <c r="E17" s="10"/>
      <c r="F17" s="219">
        <f>SUM(F9:F16)</f>
        <v>22751230.07</v>
      </c>
      <c r="G17" s="156"/>
      <c r="H17" s="159">
        <f>SUM(H9:H16)</f>
        <v>0</v>
      </c>
    </row>
    <row r="18" spans="1:13">
      <c r="C18" s="144"/>
      <c r="D18" s="10"/>
      <c r="E18" s="10"/>
      <c r="F18" s="220"/>
      <c r="G18" s="156"/>
      <c r="H18" s="160"/>
    </row>
    <row r="19" spans="1:13">
      <c r="C19" s="144" t="s">
        <v>8</v>
      </c>
      <c r="D19" s="10"/>
      <c r="E19" s="10"/>
      <c r="F19" s="221"/>
      <c r="G19" s="157"/>
      <c r="H19" s="148"/>
    </row>
    <row r="20" spans="1:13" customFormat="1">
      <c r="A20" s="3" t="s">
        <v>58</v>
      </c>
      <c r="B20" s="2"/>
      <c r="C20" s="150"/>
      <c r="D20" s="10" t="s">
        <v>9</v>
      </c>
      <c r="E20" s="10"/>
      <c r="F20" s="222"/>
      <c r="G20" s="152"/>
      <c r="H20" s="151"/>
      <c r="I20" s="2"/>
      <c r="J20" s="2"/>
    </row>
    <row r="21" spans="1:13" customFormat="1">
      <c r="A21" s="3" t="s">
        <v>59</v>
      </c>
      <c r="B21" s="2"/>
      <c r="C21" s="150"/>
      <c r="D21" s="161" t="s">
        <v>10</v>
      </c>
      <c r="E21" s="161"/>
      <c r="F21" s="223"/>
      <c r="G21" s="154"/>
      <c r="H21" s="153"/>
      <c r="I21" s="2"/>
      <c r="J21" s="2"/>
    </row>
    <row r="22" spans="1:13" customFormat="1">
      <c r="A22" s="3" t="s">
        <v>60</v>
      </c>
      <c r="B22" s="2"/>
      <c r="C22" s="150"/>
      <c r="D22" s="161" t="s">
        <v>11</v>
      </c>
      <c r="E22" s="161"/>
      <c r="F22" s="223"/>
      <c r="G22" s="154"/>
      <c r="H22" s="153"/>
      <c r="I22" s="2"/>
      <c r="J22" s="2"/>
    </row>
    <row r="23" spans="1:13" customFormat="1">
      <c r="A23" s="3" t="s">
        <v>61</v>
      </c>
      <c r="B23" s="2"/>
      <c r="C23" s="150"/>
      <c r="D23" s="161" t="s">
        <v>12</v>
      </c>
      <c r="E23" s="161"/>
      <c r="F23" s="223">
        <f>'Total Gasto'!B94</f>
        <v>12961989.599999998</v>
      </c>
      <c r="G23" s="154"/>
      <c r="H23" s="153"/>
      <c r="I23" s="2"/>
      <c r="J23" s="2"/>
    </row>
    <row r="24" spans="1:13">
      <c r="A24" s="5" t="s">
        <v>62</v>
      </c>
      <c r="C24" s="10"/>
      <c r="D24" s="161" t="s">
        <v>462</v>
      </c>
      <c r="E24" s="161"/>
      <c r="F24" s="224">
        <f>+'Balanza Comprobacion'!C10-'Balanza Comprobacion'!D11</f>
        <v>0</v>
      </c>
      <c r="G24" s="156"/>
      <c r="H24" s="157"/>
      <c r="M24" s="140"/>
    </row>
    <row r="25" spans="1:13">
      <c r="A25" s="5" t="s">
        <v>63</v>
      </c>
      <c r="C25" s="10"/>
      <c r="D25" s="161" t="s">
        <v>101</v>
      </c>
      <c r="E25" s="161"/>
      <c r="F25" s="225"/>
      <c r="G25" s="156"/>
      <c r="H25" s="157"/>
      <c r="J25" s="82"/>
      <c r="M25" s="140"/>
    </row>
    <row r="26" spans="1:13" customFormat="1">
      <c r="A26" s="3" t="s">
        <v>64</v>
      </c>
      <c r="B26" s="2"/>
      <c r="C26" s="150"/>
      <c r="D26" s="161" t="s">
        <v>13</v>
      </c>
      <c r="E26" s="161"/>
      <c r="F26" s="223"/>
      <c r="G26" s="154"/>
      <c r="H26" s="153"/>
      <c r="I26" s="1"/>
      <c r="J26" s="1"/>
      <c r="M26" s="46"/>
    </row>
    <row r="27" spans="1:13">
      <c r="C27" s="144" t="s">
        <v>14</v>
      </c>
      <c r="D27" s="10"/>
      <c r="E27" s="10"/>
      <c r="F27" s="226">
        <f>SUM(F20:F26)</f>
        <v>12961989.599999998</v>
      </c>
      <c r="G27" s="156"/>
      <c r="H27" s="159">
        <f>SUM(H20:H26)</f>
        <v>0</v>
      </c>
      <c r="M27" s="140"/>
    </row>
    <row r="28" spans="1:13">
      <c r="C28" s="144"/>
      <c r="D28" s="10"/>
      <c r="E28" s="10"/>
      <c r="F28" s="220"/>
      <c r="G28" s="156"/>
      <c r="H28" s="160"/>
      <c r="M28" s="140"/>
    </row>
    <row r="29" spans="1:13" ht="15.75" thickBot="1">
      <c r="C29" s="144" t="s">
        <v>15</v>
      </c>
      <c r="D29" s="10"/>
      <c r="E29" s="10"/>
      <c r="F29" s="227">
        <f>SUM(F27,F17)</f>
        <v>35713219.670000002</v>
      </c>
      <c r="G29" s="163"/>
      <c r="H29" s="162">
        <f>SUM(H27,H17)</f>
        <v>0</v>
      </c>
    </row>
    <row r="30" spans="1:13" ht="15.75" thickTop="1">
      <c r="C30" s="10"/>
      <c r="D30" s="10" t="s">
        <v>16</v>
      </c>
      <c r="E30" s="10"/>
      <c r="F30" s="221"/>
      <c r="G30" s="148"/>
      <c r="H30" s="148"/>
    </row>
    <row r="31" spans="1:13">
      <c r="C31" s="144" t="s">
        <v>17</v>
      </c>
      <c r="D31" s="10"/>
      <c r="E31" s="10"/>
      <c r="F31" s="221"/>
      <c r="G31" s="148"/>
      <c r="H31" s="148"/>
    </row>
    <row r="32" spans="1:13">
      <c r="C32" s="144" t="s">
        <v>18</v>
      </c>
      <c r="D32" s="10"/>
      <c r="E32" s="10"/>
      <c r="F32" s="228"/>
      <c r="G32" s="149"/>
      <c r="H32" s="149"/>
    </row>
    <row r="33" spans="1:10" customFormat="1">
      <c r="A33" s="3" t="s">
        <v>65</v>
      </c>
      <c r="B33" s="2"/>
      <c r="C33" s="150"/>
      <c r="D33" s="10" t="s">
        <v>19</v>
      </c>
      <c r="E33" s="10"/>
      <c r="F33" s="215"/>
      <c r="G33" s="164"/>
      <c r="H33" s="151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29">
        <f>'CXP Corto plazo'!B10</f>
        <v>67109134.609999999</v>
      </c>
      <c r="G34" s="156"/>
      <c r="H34" s="157"/>
    </row>
    <row r="35" spans="1:10" customFormat="1">
      <c r="A35" s="3" t="s">
        <v>67</v>
      </c>
      <c r="B35" s="2"/>
      <c r="C35" s="150"/>
      <c r="D35" s="10" t="s">
        <v>20</v>
      </c>
      <c r="E35" s="10"/>
      <c r="F35" s="216"/>
      <c r="G35" s="154"/>
      <c r="H35" s="153"/>
      <c r="I35" s="2"/>
      <c r="J35" s="2"/>
    </row>
    <row r="36" spans="1:10" customFormat="1">
      <c r="A36" s="3" t="s">
        <v>68</v>
      </c>
      <c r="B36" s="2"/>
      <c r="C36" s="150"/>
      <c r="D36" s="10" t="s">
        <v>21</v>
      </c>
      <c r="E36" s="10"/>
      <c r="F36" s="216"/>
      <c r="G36" s="154"/>
      <c r="H36" s="153"/>
      <c r="I36" s="2"/>
      <c r="J36" s="2"/>
    </row>
    <row r="37" spans="1:10" customFormat="1">
      <c r="A37" s="3" t="s">
        <v>69</v>
      </c>
      <c r="B37" s="2"/>
      <c r="C37" s="150"/>
      <c r="D37" s="10" t="s">
        <v>465</v>
      </c>
      <c r="E37" s="10"/>
      <c r="F37" s="215"/>
      <c r="G37" s="152"/>
      <c r="H37" s="151"/>
      <c r="I37" s="2"/>
      <c r="J37" s="2"/>
    </row>
    <row r="38" spans="1:10" customFormat="1">
      <c r="A38" s="3" t="s">
        <v>70</v>
      </c>
      <c r="B38" s="2"/>
      <c r="C38" s="150"/>
      <c r="D38" s="10" t="s">
        <v>22</v>
      </c>
      <c r="E38" s="10"/>
      <c r="F38" s="215"/>
      <c r="G38" s="152"/>
      <c r="H38" s="151"/>
      <c r="I38" s="2"/>
      <c r="J38" s="2"/>
    </row>
    <row r="39" spans="1:10" customFormat="1">
      <c r="A39" s="3" t="s">
        <v>71</v>
      </c>
      <c r="B39" s="2"/>
      <c r="C39" s="150"/>
      <c r="D39" s="10" t="s">
        <v>466</v>
      </c>
      <c r="E39" s="10"/>
      <c r="F39" s="216"/>
      <c r="G39" s="152"/>
      <c r="H39" s="151"/>
      <c r="I39" s="2"/>
      <c r="J39" s="2"/>
    </row>
    <row r="40" spans="1:10" customFormat="1">
      <c r="A40" s="3" t="s">
        <v>72</v>
      </c>
      <c r="B40" s="2"/>
      <c r="C40" s="150"/>
      <c r="D40" s="10" t="s">
        <v>23</v>
      </c>
      <c r="E40" s="10"/>
      <c r="F40" s="215"/>
      <c r="G40" s="152"/>
      <c r="H40" s="151"/>
      <c r="I40" s="2"/>
      <c r="J40" s="2"/>
    </row>
    <row r="41" spans="1:10" customFormat="1">
      <c r="A41" s="3" t="s">
        <v>74</v>
      </c>
      <c r="B41" s="2"/>
      <c r="C41" s="150"/>
      <c r="D41" s="10" t="s">
        <v>24</v>
      </c>
      <c r="E41" s="10"/>
      <c r="F41" s="218">
        <f>Ingresos!B26</f>
        <v>12029382.67</v>
      </c>
      <c r="G41" s="154"/>
      <c r="H41" s="153"/>
      <c r="I41" s="2"/>
      <c r="J41" s="2"/>
    </row>
    <row r="42" spans="1:10">
      <c r="C42" s="144" t="s">
        <v>25</v>
      </c>
      <c r="D42" s="10"/>
      <c r="E42" s="10"/>
      <c r="F42" s="230">
        <f>SUM(F33:F41)</f>
        <v>79138517.280000001</v>
      </c>
      <c r="G42" s="156"/>
      <c r="H42" s="160">
        <f>SUM(H33:H41)</f>
        <v>0</v>
      </c>
    </row>
    <row r="43" spans="1:10">
      <c r="C43" s="144"/>
      <c r="D43" s="10"/>
      <c r="E43" s="10"/>
      <c r="F43" s="220"/>
      <c r="G43" s="156"/>
      <c r="H43" s="157"/>
    </row>
    <row r="44" spans="1:10" customFormat="1">
      <c r="A44" s="3"/>
      <c r="B44" s="2"/>
      <c r="C44" s="165" t="s">
        <v>26</v>
      </c>
      <c r="D44" s="150"/>
      <c r="E44" s="150"/>
      <c r="F44" s="231"/>
      <c r="G44" s="164"/>
      <c r="H44" s="164"/>
      <c r="I44" s="2"/>
      <c r="J44" s="2"/>
    </row>
    <row r="45" spans="1:10" customFormat="1">
      <c r="A45" s="3" t="s">
        <v>75</v>
      </c>
      <c r="B45" s="2"/>
      <c r="C45" s="150"/>
      <c r="D45" s="10" t="s">
        <v>469</v>
      </c>
      <c r="E45" s="10"/>
      <c r="F45" s="222"/>
      <c r="G45" s="152"/>
      <c r="H45" s="151"/>
      <c r="I45" s="2"/>
      <c r="J45" s="2"/>
    </row>
    <row r="46" spans="1:10" customFormat="1">
      <c r="A46" s="3" t="s">
        <v>76</v>
      </c>
      <c r="B46" s="2"/>
      <c r="C46" s="150"/>
      <c r="D46" s="10" t="s">
        <v>27</v>
      </c>
      <c r="E46" s="10"/>
      <c r="F46" s="222"/>
      <c r="G46" s="152"/>
      <c r="H46" s="151"/>
      <c r="I46" s="2"/>
      <c r="J46" s="2"/>
    </row>
    <row r="47" spans="1:10" customFormat="1">
      <c r="A47" s="3" t="s">
        <v>73</v>
      </c>
      <c r="B47" s="2"/>
      <c r="C47" s="150"/>
      <c r="D47" s="10" t="s">
        <v>28</v>
      </c>
      <c r="E47" s="10"/>
      <c r="F47" s="222"/>
      <c r="G47" s="152"/>
      <c r="H47" s="151"/>
      <c r="I47" s="2"/>
      <c r="J47" s="2"/>
    </row>
    <row r="48" spans="1:10" customFormat="1">
      <c r="A48" s="3" t="s">
        <v>77</v>
      </c>
      <c r="B48" s="2"/>
      <c r="C48" s="150"/>
      <c r="D48" s="10" t="s">
        <v>29</v>
      </c>
      <c r="E48" s="10"/>
      <c r="F48" s="222"/>
      <c r="G48" s="152"/>
      <c r="H48" s="151"/>
      <c r="I48" s="2"/>
      <c r="J48" s="2"/>
    </row>
    <row r="49" spans="1:11" customFormat="1">
      <c r="A49" s="3" t="s">
        <v>78</v>
      </c>
      <c r="B49" s="2"/>
      <c r="C49" s="150"/>
      <c r="D49" s="10" t="s">
        <v>470</v>
      </c>
      <c r="E49" s="10"/>
      <c r="F49" s="317"/>
      <c r="G49" s="152"/>
      <c r="H49" s="151"/>
      <c r="I49" s="2"/>
      <c r="J49" s="2"/>
    </row>
    <row r="50" spans="1:11" customFormat="1">
      <c r="A50" s="3" t="s">
        <v>79</v>
      </c>
      <c r="B50" s="2"/>
      <c r="C50" s="150"/>
      <c r="D50" s="10" t="s">
        <v>30</v>
      </c>
      <c r="E50" s="10"/>
      <c r="F50" s="309"/>
      <c r="G50" s="152"/>
      <c r="H50" s="151"/>
      <c r="I50" s="2"/>
      <c r="J50" s="2"/>
    </row>
    <row r="51" spans="1:11" customFormat="1" ht="16.5" customHeight="1">
      <c r="A51" s="3"/>
      <c r="B51" s="2"/>
      <c r="C51" s="165" t="s">
        <v>31</v>
      </c>
      <c r="D51" s="150"/>
      <c r="E51" s="150"/>
      <c r="F51" s="310"/>
      <c r="G51" s="154"/>
      <c r="H51" s="157"/>
      <c r="I51" s="2"/>
      <c r="J51" s="2"/>
    </row>
    <row r="52" spans="1:11">
      <c r="C52" s="144" t="s">
        <v>32</v>
      </c>
      <c r="D52" s="10"/>
      <c r="E52" s="10"/>
      <c r="F52" s="311">
        <f>+F42+F51</f>
        <v>79138517.280000001</v>
      </c>
      <c r="G52" s="163"/>
      <c r="H52" s="159">
        <f>SUM(H42,H51)</f>
        <v>0</v>
      </c>
    </row>
    <row r="53" spans="1:11">
      <c r="C53" s="144"/>
      <c r="D53" s="10"/>
      <c r="E53" s="10"/>
      <c r="F53" s="312"/>
      <c r="G53" s="148"/>
      <c r="H53" s="148"/>
    </row>
    <row r="54" spans="1:11">
      <c r="C54" s="144" t="s">
        <v>526</v>
      </c>
      <c r="D54" s="10"/>
      <c r="E54" s="10"/>
      <c r="F54" s="313"/>
      <c r="G54" s="148"/>
      <c r="H54" s="148"/>
    </row>
    <row r="55" spans="1:11" customFormat="1">
      <c r="A55" s="3" t="s">
        <v>80</v>
      </c>
      <c r="B55" s="2"/>
      <c r="C55" s="165"/>
      <c r="D55" s="10" t="s">
        <v>339</v>
      </c>
      <c r="E55" s="10"/>
      <c r="F55" s="309">
        <v>-43425297.609999999</v>
      </c>
      <c r="G55" s="152"/>
      <c r="H55" s="151"/>
      <c r="I55" s="2"/>
      <c r="J55" s="2"/>
    </row>
    <row r="56" spans="1:11" customFormat="1">
      <c r="A56" s="3" t="s">
        <v>81</v>
      </c>
      <c r="B56" s="2"/>
      <c r="C56" s="150"/>
      <c r="D56" s="10" t="s">
        <v>33</v>
      </c>
      <c r="E56" s="10"/>
      <c r="F56" s="309"/>
      <c r="G56" s="152"/>
      <c r="H56" s="151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13"/>
      <c r="G57" s="149"/>
      <c r="H57" s="148"/>
    </row>
    <row r="58" spans="1:11">
      <c r="A58" s="5" t="s">
        <v>83</v>
      </c>
      <c r="C58" s="10"/>
      <c r="D58" s="10" t="s">
        <v>106</v>
      </c>
      <c r="E58" s="10"/>
      <c r="F58" s="312"/>
      <c r="G58" s="149"/>
      <c r="H58" s="155"/>
    </row>
    <row r="59" spans="1:11" customFormat="1">
      <c r="A59" s="3" t="s">
        <v>84</v>
      </c>
      <c r="B59" s="2"/>
      <c r="C59" s="150"/>
      <c r="D59" s="10" t="s">
        <v>34</v>
      </c>
      <c r="E59" s="10"/>
      <c r="F59" s="312"/>
      <c r="G59" s="152"/>
      <c r="H59" s="157"/>
      <c r="I59" s="2"/>
      <c r="J59" s="2"/>
    </row>
    <row r="60" spans="1:11" customFormat="1">
      <c r="A60" s="3"/>
      <c r="B60" s="2"/>
      <c r="C60" s="144" t="s">
        <v>35</v>
      </c>
      <c r="D60" s="10"/>
      <c r="E60" s="10"/>
      <c r="F60" s="314">
        <f>F55</f>
        <v>-43425297.609999999</v>
      </c>
      <c r="G60" s="152"/>
      <c r="H60" s="157"/>
      <c r="I60" s="2"/>
      <c r="J60" s="2"/>
    </row>
    <row r="61" spans="1:11">
      <c r="C61" s="4"/>
      <c r="D61" s="10"/>
      <c r="E61" s="10"/>
      <c r="F61" s="315"/>
      <c r="G61" s="163"/>
      <c r="H61" s="159"/>
    </row>
    <row r="62" spans="1:11" ht="20.25" customHeight="1" thickBot="1">
      <c r="C62" s="144" t="s">
        <v>102</v>
      </c>
      <c r="D62" s="10"/>
      <c r="E62" s="10"/>
      <c r="F62" s="316">
        <f>F52+F55</f>
        <v>35713219.670000002</v>
      </c>
      <c r="G62" s="147"/>
      <c r="H62" s="162">
        <f>+H52+H61</f>
        <v>0</v>
      </c>
      <c r="J62" s="67"/>
      <c r="K62" s="140"/>
    </row>
    <row r="63" spans="1:11" ht="20.25" customHeight="1" thickTop="1">
      <c r="C63" s="199"/>
      <c r="D63" s="10"/>
      <c r="E63" s="10"/>
      <c r="F63" s="311"/>
      <c r="G63" s="147"/>
      <c r="H63" s="160"/>
      <c r="J63" s="67"/>
      <c r="K63" s="140"/>
    </row>
    <row r="64" spans="1:11" ht="8.25" customHeight="1">
      <c r="C64" s="199"/>
      <c r="D64" s="161"/>
      <c r="E64" s="161"/>
      <c r="F64" s="230"/>
      <c r="G64" s="252"/>
      <c r="H64" s="160"/>
      <c r="I64" s="78"/>
      <c r="J64" s="253"/>
      <c r="K64" s="140"/>
    </row>
    <row r="65" spans="1:11" ht="20.25" hidden="1" customHeight="1">
      <c r="C65" s="199"/>
      <c r="D65" s="161"/>
      <c r="E65" s="161" t="s">
        <v>649</v>
      </c>
      <c r="F65" s="230"/>
      <c r="G65" s="252"/>
      <c r="H65" s="160"/>
      <c r="I65" s="78"/>
      <c r="J65" s="253"/>
      <c r="K65" s="140"/>
    </row>
    <row r="66" spans="1:11" ht="20.25" hidden="1" customHeight="1">
      <c r="C66" s="199"/>
      <c r="D66" s="161"/>
      <c r="E66" s="161" t="s">
        <v>651</v>
      </c>
      <c r="F66" s="230"/>
      <c r="G66" s="252"/>
      <c r="H66" s="160"/>
      <c r="I66" s="78"/>
      <c r="J66" s="253"/>
      <c r="K66" s="140"/>
    </row>
    <row r="67" spans="1:11" ht="20.25" hidden="1" customHeight="1">
      <c r="C67" s="199"/>
      <c r="D67" s="161"/>
      <c r="E67" s="161"/>
      <c r="F67" s="230"/>
      <c r="G67" s="252"/>
      <c r="H67" s="160"/>
      <c r="I67" s="78"/>
      <c r="J67" s="253"/>
      <c r="K67" s="140"/>
    </row>
    <row r="68" spans="1:11" hidden="1">
      <c r="C68" s="199"/>
      <c r="D68" s="161"/>
      <c r="E68" s="161"/>
      <c r="F68" s="230"/>
      <c r="G68" s="252"/>
      <c r="H68" s="160"/>
      <c r="I68" s="78"/>
      <c r="J68" s="253"/>
      <c r="K68" s="140"/>
    </row>
    <row r="69" spans="1:11" hidden="1">
      <c r="A69" s="143"/>
      <c r="C69" s="10"/>
      <c r="D69" s="323"/>
      <c r="E69" s="161"/>
      <c r="G69" s="147"/>
      <c r="H69" s="160"/>
      <c r="I69" s="318"/>
      <c r="J69" s="318"/>
    </row>
    <row r="70" spans="1:11" hidden="1">
      <c r="C70" s="198"/>
      <c r="D70" s="320"/>
      <c r="E70" s="321"/>
      <c r="F70" s="321"/>
      <c r="G70" s="198"/>
      <c r="H70" s="198"/>
      <c r="I70" s="198"/>
      <c r="J70" s="198"/>
    </row>
    <row r="71" spans="1:11" ht="15.75" hidden="1" customHeight="1">
      <c r="C71" s="366"/>
      <c r="D71" s="366"/>
      <c r="E71" s="203"/>
      <c r="F71" s="108"/>
      <c r="I71" s="108"/>
      <c r="J71" s="108"/>
    </row>
    <row r="72" spans="1:11" hidden="1">
      <c r="C72" s="10"/>
      <c r="D72" s="199"/>
      <c r="E72" s="199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3"/>
      <c r="D75" s="203"/>
      <c r="E75" s="203"/>
      <c r="F75" s="203"/>
      <c r="G75" s="203"/>
      <c r="H75" s="203"/>
      <c r="I75" s="203"/>
      <c r="J75" s="203"/>
    </row>
    <row r="76" spans="1:11" ht="15" hidden="1" customHeight="1">
      <c r="C76" s="331"/>
      <c r="D76" s="331"/>
      <c r="E76" s="331"/>
      <c r="F76" s="331"/>
      <c r="G76" s="331"/>
      <c r="H76" s="331"/>
      <c r="I76" s="331"/>
    </row>
    <row r="77" spans="1:11">
      <c r="F77" s="8"/>
      <c r="H77" s="68"/>
    </row>
    <row r="78" spans="1:11">
      <c r="D78" s="341" t="s">
        <v>658</v>
      </c>
      <c r="E78" s="1" t="s">
        <v>656</v>
      </c>
      <c r="F78" s="345" t="s">
        <v>665</v>
      </c>
    </row>
    <row r="79" spans="1:11">
      <c r="D79" s="283" t="s">
        <v>659</v>
      </c>
      <c r="E79" s="1" t="s">
        <v>657</v>
      </c>
      <c r="F79" s="64" t="s">
        <v>660</v>
      </c>
    </row>
    <row r="80" spans="1:11">
      <c r="D80" s="64"/>
      <c r="F80" s="64"/>
    </row>
    <row r="81" spans="4:5">
      <c r="D81" s="344"/>
    </row>
    <row r="82" spans="4:5">
      <c r="D82" s="346" t="s">
        <v>661</v>
      </c>
      <c r="E82" s="4"/>
    </row>
    <row r="83" spans="4:5">
      <c r="D83" s="64" t="s">
        <v>662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J10" sqref="J10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54"/>
      <c r="B1" s="255"/>
      <c r="C1" s="255"/>
      <c r="D1" s="255"/>
      <c r="E1" s="255"/>
      <c r="F1" s="255"/>
      <c r="G1" s="255"/>
      <c r="H1" s="255"/>
      <c r="I1" s="256"/>
      <c r="J1" s="256"/>
    </row>
    <row r="2" spans="1:11" ht="15.75">
      <c r="A2" s="254"/>
      <c r="B2" s="255"/>
      <c r="C2" s="364" t="s">
        <v>592</v>
      </c>
      <c r="D2" s="364"/>
      <c r="E2" s="364"/>
      <c r="F2" s="364"/>
      <c r="G2" s="364"/>
      <c r="H2" s="364"/>
      <c r="I2" s="256"/>
      <c r="J2" s="256"/>
    </row>
    <row r="3" spans="1:11" ht="15.75">
      <c r="A3" s="254"/>
      <c r="B3" s="255"/>
      <c r="C3" s="365" t="s">
        <v>343</v>
      </c>
      <c r="D3" s="365"/>
      <c r="E3" s="365"/>
      <c r="F3" s="365"/>
      <c r="G3" s="365"/>
      <c r="H3" s="365"/>
      <c r="I3" s="256"/>
      <c r="J3" s="256"/>
    </row>
    <row r="4" spans="1:11" ht="15.75">
      <c r="A4" s="254"/>
      <c r="B4" s="255"/>
      <c r="C4" s="365" t="s">
        <v>668</v>
      </c>
      <c r="D4" s="365"/>
      <c r="E4" s="365"/>
      <c r="F4" s="365"/>
      <c r="G4" s="365"/>
      <c r="H4" s="365"/>
      <c r="I4" s="256"/>
      <c r="J4" s="256"/>
    </row>
    <row r="5" spans="1:11" ht="15.75">
      <c r="A5" s="254"/>
      <c r="B5" s="255"/>
      <c r="C5" s="365" t="s">
        <v>0</v>
      </c>
      <c r="D5" s="365"/>
      <c r="E5" s="365"/>
      <c r="F5" s="365"/>
      <c r="G5" s="365"/>
      <c r="H5" s="365"/>
      <c r="I5" s="256"/>
      <c r="J5" s="256"/>
    </row>
    <row r="6" spans="1:11" ht="15.75">
      <c r="A6" s="254"/>
      <c r="B6" s="255"/>
      <c r="C6" s="255"/>
      <c r="D6" s="257"/>
      <c r="E6" s="257"/>
      <c r="F6" s="255"/>
      <c r="G6" s="255"/>
      <c r="H6" s="255"/>
      <c r="I6" s="256"/>
      <c r="J6" s="256"/>
    </row>
    <row r="7" spans="1:11" ht="15.75">
      <c r="A7" s="254"/>
      <c r="B7" s="255"/>
      <c r="C7" s="255"/>
      <c r="D7" s="255"/>
      <c r="E7" s="255"/>
      <c r="F7" s="258">
        <v>2024</v>
      </c>
      <c r="G7" s="243"/>
      <c r="H7" s="258">
        <f>+[1]ESF!H7</f>
        <v>2016</v>
      </c>
      <c r="I7" s="256"/>
      <c r="J7" s="256"/>
    </row>
    <row r="8" spans="1:11" ht="15.75">
      <c r="A8" s="254"/>
      <c r="B8" s="255"/>
      <c r="C8" s="257" t="s">
        <v>529</v>
      </c>
      <c r="D8" s="259"/>
      <c r="E8" s="259"/>
      <c r="F8" s="260"/>
      <c r="G8" s="261"/>
      <c r="H8" s="261"/>
      <c r="I8" s="256"/>
      <c r="J8" s="256"/>
      <c r="K8" s="68"/>
    </row>
    <row r="9" spans="1:11" ht="15.75">
      <c r="A9" s="254" t="s">
        <v>85</v>
      </c>
      <c r="B9" s="255"/>
      <c r="C9" s="255"/>
      <c r="D9" s="255" t="s">
        <v>36</v>
      </c>
      <c r="E9" s="255"/>
      <c r="F9" s="262"/>
      <c r="G9" s="263"/>
      <c r="H9" s="262"/>
      <c r="I9" s="264"/>
      <c r="J9" s="256"/>
      <c r="K9" s="68"/>
    </row>
    <row r="10" spans="1:11" ht="15.75">
      <c r="A10" s="254" t="s">
        <v>86</v>
      </c>
      <c r="B10" s="255"/>
      <c r="C10" s="255"/>
      <c r="D10" s="255" t="s">
        <v>107</v>
      </c>
      <c r="E10" s="255"/>
      <c r="F10" s="295">
        <f>Ingresos!B9</f>
        <v>4530745.57</v>
      </c>
      <c r="G10" s="263"/>
      <c r="H10" s="262"/>
      <c r="I10" s="264"/>
      <c r="J10" s="256"/>
      <c r="K10" s="68"/>
    </row>
    <row r="11" spans="1:11" ht="15.75">
      <c r="A11" s="254" t="s">
        <v>87</v>
      </c>
      <c r="B11" s="255"/>
      <c r="C11" s="255"/>
      <c r="D11" s="255" t="s">
        <v>100</v>
      </c>
      <c r="E11" s="255"/>
      <c r="F11" s="295">
        <f>Ingresos!B16</f>
        <v>7498637.0999999996</v>
      </c>
      <c r="G11" s="263"/>
      <c r="H11" s="262"/>
      <c r="I11" s="264"/>
      <c r="J11" s="256"/>
      <c r="K11" s="68"/>
    </row>
    <row r="12" spans="1:11" ht="15.75">
      <c r="A12" s="254" t="s">
        <v>88</v>
      </c>
      <c r="B12" s="255"/>
      <c r="C12" s="255"/>
      <c r="D12" s="255" t="s">
        <v>37</v>
      </c>
      <c r="E12" s="255"/>
      <c r="F12" s="296"/>
      <c r="G12" s="263"/>
      <c r="H12" s="262"/>
      <c r="I12" s="264"/>
      <c r="J12" s="256"/>
      <c r="K12" s="68"/>
    </row>
    <row r="13" spans="1:11" ht="15.75">
      <c r="A13" s="254"/>
      <c r="B13" s="255"/>
      <c r="C13" s="257" t="s">
        <v>47</v>
      </c>
      <c r="D13" s="255"/>
      <c r="E13" s="255"/>
      <c r="F13" s="297">
        <f>SUM(F9:F12)</f>
        <v>12029382.67</v>
      </c>
      <c r="G13" s="263"/>
      <c r="H13" s="265">
        <f>SUM(H9:H12)</f>
        <v>0</v>
      </c>
      <c r="I13" s="264"/>
      <c r="J13" s="256"/>
      <c r="K13" s="68"/>
    </row>
    <row r="14" spans="1:11" ht="15.75">
      <c r="A14" s="254"/>
      <c r="B14" s="255"/>
      <c r="C14" s="255"/>
      <c r="D14" s="255" t="s">
        <v>16</v>
      </c>
      <c r="E14" s="255"/>
      <c r="F14" s="298"/>
      <c r="G14" s="266"/>
      <c r="H14" s="266"/>
      <c r="I14" s="264"/>
      <c r="J14" s="256"/>
    </row>
    <row r="15" spans="1:11" ht="15.75">
      <c r="A15" s="254"/>
      <c r="B15" s="255"/>
      <c r="C15" s="257" t="s">
        <v>531</v>
      </c>
      <c r="D15" s="255"/>
      <c r="E15" s="255"/>
      <c r="F15" s="299"/>
      <c r="G15" s="267"/>
      <c r="H15" s="267"/>
      <c r="I15" s="264"/>
      <c r="J15" s="256"/>
      <c r="K15" s="68"/>
    </row>
    <row r="16" spans="1:11" ht="15.75">
      <c r="A16" s="254" t="s">
        <v>89</v>
      </c>
      <c r="B16" s="255"/>
      <c r="C16" s="255"/>
      <c r="D16" s="255" t="s">
        <v>38</v>
      </c>
      <c r="E16" s="255"/>
      <c r="F16" s="298">
        <f>'Total Gasto'!B9</f>
        <v>1274267.46</v>
      </c>
      <c r="G16" s="266"/>
      <c r="H16" s="266"/>
      <c r="I16" s="264"/>
      <c r="J16" s="256"/>
      <c r="K16" s="68"/>
    </row>
    <row r="17" spans="1:14" ht="15.75">
      <c r="A17" s="254" t="s">
        <v>90</v>
      </c>
      <c r="B17" s="255"/>
      <c r="C17" s="255"/>
      <c r="D17" s="255" t="s">
        <v>39</v>
      </c>
      <c r="E17" s="255"/>
      <c r="F17" s="298"/>
      <c r="G17" s="267"/>
      <c r="H17" s="266"/>
      <c r="I17" s="264"/>
      <c r="J17" s="256"/>
      <c r="K17" s="68"/>
    </row>
    <row r="18" spans="1:14" ht="15.75">
      <c r="A18" s="254" t="s">
        <v>91</v>
      </c>
      <c r="B18" s="255"/>
      <c r="C18" s="255"/>
      <c r="D18" s="255" t="s">
        <v>105</v>
      </c>
      <c r="E18" s="255"/>
      <c r="F18" s="298">
        <f>'Total Gasto'!B36</f>
        <v>11687722.139999999</v>
      </c>
      <c r="G18" s="267"/>
      <c r="H18" s="266"/>
      <c r="I18" s="264"/>
      <c r="J18" s="256"/>
      <c r="K18" s="68"/>
      <c r="L18" s="7"/>
      <c r="N18" s="93"/>
    </row>
    <row r="19" spans="1:14" ht="15.75">
      <c r="A19" s="254" t="s">
        <v>92</v>
      </c>
      <c r="B19" s="255"/>
      <c r="C19" s="255"/>
      <c r="D19" s="255" t="s">
        <v>40</v>
      </c>
      <c r="E19" s="255"/>
      <c r="F19" s="295"/>
      <c r="G19" s="267"/>
      <c r="H19" s="266"/>
      <c r="I19" s="264"/>
      <c r="J19" s="256"/>
      <c r="K19" s="68"/>
    </row>
    <row r="20" spans="1:14" ht="15.75">
      <c r="A20" s="254" t="s">
        <v>93</v>
      </c>
      <c r="B20" s="255"/>
      <c r="C20" s="255"/>
      <c r="D20" s="255" t="s">
        <v>41</v>
      </c>
      <c r="E20" s="255"/>
      <c r="F20" s="300"/>
      <c r="G20" s="268"/>
      <c r="H20" s="269"/>
      <c r="I20" s="256"/>
      <c r="J20" s="256"/>
      <c r="K20" s="68"/>
    </row>
    <row r="21" spans="1:14" ht="15.75">
      <c r="A21" s="254" t="s">
        <v>94</v>
      </c>
      <c r="B21" s="255"/>
      <c r="C21" s="255"/>
      <c r="D21" s="255" t="s">
        <v>42</v>
      </c>
      <c r="E21" s="255"/>
      <c r="F21" s="301">
        <f>'Total Gasto'!B86+'Total Gasto'!B23</f>
        <v>0</v>
      </c>
      <c r="G21" s="268"/>
      <c r="H21" s="270"/>
      <c r="I21" s="256"/>
      <c r="J21" s="271"/>
      <c r="K21" s="68"/>
      <c r="L21" s="7"/>
      <c r="N21" s="93"/>
    </row>
    <row r="22" spans="1:14" ht="15.75">
      <c r="A22" s="254" t="s">
        <v>95</v>
      </c>
      <c r="B22" s="255"/>
      <c r="C22" s="255"/>
      <c r="D22" s="255" t="s">
        <v>43</v>
      </c>
      <c r="E22" s="255"/>
      <c r="F22" s="296">
        <f>Gastos!B166</f>
        <v>0</v>
      </c>
      <c r="G22" s="268"/>
      <c r="H22" s="269" t="e">
        <f>SUMIF([1]BC!B:B,[1]ERF!A22,[1]BC!G:G)</f>
        <v>#VALUE!</v>
      </c>
      <c r="I22" s="256"/>
      <c r="J22" s="256"/>
      <c r="K22" s="68"/>
    </row>
    <row r="23" spans="1:14" ht="15.75">
      <c r="A23" s="254"/>
      <c r="B23" s="255"/>
      <c r="C23" s="257" t="s">
        <v>48</v>
      </c>
      <c r="D23" s="255"/>
      <c r="E23" s="255"/>
      <c r="F23" s="297">
        <f>SUM(F16:F22)</f>
        <v>12961989.599999998</v>
      </c>
      <c r="G23" s="272"/>
      <c r="H23" s="273" t="e">
        <f>SUM(H16:H22)</f>
        <v>#VALUE!</v>
      </c>
      <c r="I23" s="256"/>
      <c r="J23" s="256"/>
      <c r="K23" s="68"/>
    </row>
    <row r="24" spans="1:14" ht="15.75">
      <c r="A24" s="254"/>
      <c r="B24" s="255"/>
      <c r="C24" s="274"/>
      <c r="D24" s="255"/>
      <c r="E24" s="255"/>
      <c r="F24" s="298"/>
      <c r="G24" s="269"/>
      <c r="H24" s="269"/>
      <c r="I24" s="256"/>
      <c r="J24" s="256"/>
      <c r="K24" s="68"/>
    </row>
    <row r="25" spans="1:14" ht="15.75">
      <c r="A25" s="254" t="s">
        <v>96</v>
      </c>
      <c r="B25" s="255"/>
      <c r="C25" s="255"/>
      <c r="D25" s="255" t="s">
        <v>49</v>
      </c>
      <c r="E25" s="255"/>
      <c r="F25" s="298">
        <v>0</v>
      </c>
      <c r="G25" s="268"/>
      <c r="H25" s="269">
        <v>0</v>
      </c>
      <c r="I25" s="256"/>
      <c r="J25" s="256"/>
      <c r="K25" s="68"/>
    </row>
    <row r="26" spans="1:14" ht="15.75">
      <c r="A26" s="254"/>
      <c r="B26" s="255"/>
      <c r="C26" s="255"/>
      <c r="D26" s="255"/>
      <c r="E26" s="255"/>
      <c r="F26" s="298"/>
      <c r="G26" s="268"/>
      <c r="H26" s="269"/>
      <c r="I26" s="256"/>
      <c r="J26" s="256"/>
      <c r="K26" s="68"/>
    </row>
    <row r="27" spans="1:14" ht="15.75">
      <c r="A27" s="254" t="s">
        <v>97</v>
      </c>
      <c r="B27" s="255"/>
      <c r="C27" s="255"/>
      <c r="D27" s="255" t="s">
        <v>44</v>
      </c>
      <c r="E27" s="255"/>
      <c r="F27" s="295">
        <v>0</v>
      </c>
      <c r="G27" s="268"/>
      <c r="H27" s="275">
        <v>0</v>
      </c>
      <c r="I27" s="256"/>
      <c r="J27" s="256"/>
      <c r="K27" s="68"/>
    </row>
    <row r="28" spans="1:14" ht="15.75">
      <c r="A28" s="254"/>
      <c r="B28" s="255"/>
      <c r="C28" s="255"/>
      <c r="D28" s="255"/>
      <c r="E28" s="255"/>
      <c r="F28" s="295"/>
      <c r="G28" s="268"/>
      <c r="H28" s="275"/>
      <c r="I28" s="256"/>
      <c r="J28" s="276"/>
    </row>
    <row r="29" spans="1:14" ht="16.5" thickBot="1">
      <c r="A29" s="254"/>
      <c r="B29" s="255"/>
      <c r="C29" s="257" t="s">
        <v>104</v>
      </c>
      <c r="D29" s="255"/>
      <c r="E29" s="255"/>
      <c r="F29" s="302">
        <f>+F13-F23+F25+F27</f>
        <v>-932606.92999999784</v>
      </c>
      <c r="G29" s="272"/>
      <c r="H29" s="277" t="e">
        <f>+H13-H23+H25+H27</f>
        <v>#VALUE!</v>
      </c>
      <c r="I29" s="256"/>
      <c r="J29" s="256"/>
      <c r="K29" s="68"/>
    </row>
    <row r="30" spans="1:14" ht="16.5" thickTop="1">
      <c r="A30" s="254"/>
      <c r="B30" s="255"/>
      <c r="C30" s="257"/>
      <c r="D30" s="255"/>
      <c r="E30" s="255"/>
      <c r="F30" s="300"/>
      <c r="G30" s="269"/>
      <c r="H30" s="269"/>
      <c r="I30" s="256"/>
      <c r="J30" s="256"/>
    </row>
    <row r="31" spans="1:14" ht="15.75">
      <c r="A31" s="254"/>
      <c r="B31" s="255"/>
      <c r="C31" s="274" t="s">
        <v>45</v>
      </c>
      <c r="D31" s="255"/>
      <c r="E31" s="255"/>
      <c r="F31" s="300"/>
      <c r="G31" s="269"/>
      <c r="H31" s="269"/>
      <c r="I31" s="256"/>
      <c r="J31" s="256"/>
      <c r="K31" s="68"/>
    </row>
    <row r="32" spans="1:14" ht="15.75">
      <c r="A32" s="254" t="s">
        <v>98</v>
      </c>
      <c r="B32" s="255"/>
      <c r="C32" s="257"/>
      <c r="D32" s="255" t="s">
        <v>50</v>
      </c>
      <c r="E32" s="255"/>
      <c r="F32" s="300">
        <v>0</v>
      </c>
      <c r="G32" s="268"/>
      <c r="H32" s="269">
        <v>0</v>
      </c>
      <c r="I32" s="256"/>
      <c r="J32" s="256"/>
      <c r="K32" s="68"/>
    </row>
    <row r="33" spans="1:11" ht="15.75">
      <c r="A33" s="254" t="s">
        <v>99</v>
      </c>
      <c r="B33" s="255"/>
      <c r="C33" s="255"/>
      <c r="D33" s="255" t="s">
        <v>46</v>
      </c>
      <c r="E33" s="255"/>
      <c r="F33" s="303"/>
      <c r="G33" s="268"/>
      <c r="H33" s="270">
        <v>0</v>
      </c>
      <c r="I33" s="256"/>
      <c r="J33" s="256"/>
      <c r="K33" s="68"/>
    </row>
    <row r="34" spans="1:11" ht="16.5" thickBot="1">
      <c r="A34" s="254"/>
      <c r="B34" s="255"/>
      <c r="C34" s="257"/>
      <c r="D34" s="255"/>
      <c r="E34" s="255"/>
      <c r="F34" s="304">
        <f>SUM(F32:F33)</f>
        <v>0</v>
      </c>
      <c r="G34" s="278"/>
      <c r="H34" s="277">
        <f>SUM(H32:H33)</f>
        <v>0</v>
      </c>
      <c r="I34" s="256"/>
      <c r="J34" s="276"/>
      <c r="K34" s="68"/>
    </row>
    <row r="35" spans="1:11" ht="16.5" thickTop="1">
      <c r="A35" s="254"/>
      <c r="B35" s="255"/>
      <c r="C35" s="257"/>
      <c r="D35" s="255"/>
      <c r="E35" s="255"/>
      <c r="F35" s="305"/>
      <c r="G35" s="278"/>
      <c r="H35" s="279"/>
      <c r="I35" s="256"/>
      <c r="J35" s="256"/>
      <c r="K35" s="68"/>
    </row>
    <row r="36" spans="1:11">
      <c r="F36" s="306"/>
    </row>
    <row r="37" spans="1:11">
      <c r="D37" s="319"/>
    </row>
    <row r="38" spans="1:11">
      <c r="D38" s="343" t="s">
        <v>680</v>
      </c>
      <c r="E38" s="1" t="s">
        <v>663</v>
      </c>
      <c r="F38" s="78"/>
    </row>
    <row r="39" spans="1:11">
      <c r="D39" s="342" t="s">
        <v>681</v>
      </c>
      <c r="E39" s="1" t="s">
        <v>657</v>
      </c>
      <c r="F39" s="106"/>
    </row>
    <row r="40" spans="1:11">
      <c r="D40" s="64"/>
      <c r="F40" s="64"/>
    </row>
    <row r="41" spans="1:11">
      <c r="D41" s="106" t="s">
        <v>678</v>
      </c>
    </row>
    <row r="42" spans="1:11">
      <c r="D42" s="64" t="s">
        <v>679</v>
      </c>
      <c r="E42" s="4"/>
    </row>
    <row r="43" spans="1:11"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593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573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B1" sqref="B1:C37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573</v>
      </c>
      <c r="C1" s="364"/>
      <c r="D1" s="181"/>
      <c r="E1" s="181"/>
      <c r="F1" s="181"/>
      <c r="G1" s="181"/>
    </row>
    <row r="2" spans="1:7" ht="18.75">
      <c r="B2" s="372" t="s">
        <v>532</v>
      </c>
      <c r="C2" s="372"/>
      <c r="D2" s="57"/>
    </row>
    <row r="3" spans="1:7" ht="18.75">
      <c r="B3" s="373" t="s">
        <v>682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09"/>
    </row>
    <row r="12" spans="1:7" s="11" customFormat="1" ht="15.75">
      <c r="A12" s="54"/>
      <c r="B12" s="58" t="s">
        <v>129</v>
      </c>
      <c r="C12" s="209"/>
      <c r="D12" s="14"/>
    </row>
    <row r="13" spans="1:7" s="11" customFormat="1" ht="15.75">
      <c r="A13" s="19" t="s">
        <v>472</v>
      </c>
      <c r="B13" s="58" t="s">
        <v>449</v>
      </c>
      <c r="C13" s="209"/>
      <c r="D13" s="14"/>
    </row>
    <row r="14" spans="1:7" s="11" customFormat="1" ht="15.75">
      <c r="A14" s="19" t="s">
        <v>456</v>
      </c>
      <c r="B14" s="58" t="s">
        <v>331</v>
      </c>
      <c r="C14" s="209">
        <v>1015.21</v>
      </c>
      <c r="D14" s="14"/>
    </row>
    <row r="15" spans="1:7" s="11" customFormat="1" ht="15.75">
      <c r="A15" s="19" t="s">
        <v>453</v>
      </c>
      <c r="B15" s="58" t="s">
        <v>330</v>
      </c>
      <c r="C15" s="209"/>
      <c r="D15" s="14"/>
    </row>
    <row r="16" spans="1:7" s="11" customFormat="1" ht="15.75">
      <c r="A16" s="19" t="s">
        <v>455</v>
      </c>
      <c r="B16" s="58" t="s">
        <v>130</v>
      </c>
      <c r="C16" s="209"/>
      <c r="D16" s="14"/>
    </row>
    <row r="17" spans="1:4" s="11" customFormat="1" ht="15.75">
      <c r="A17" s="19" t="s">
        <v>454</v>
      </c>
      <c r="B17" s="58" t="s">
        <v>332</v>
      </c>
      <c r="C17" s="209"/>
      <c r="D17" s="14"/>
    </row>
    <row r="18" spans="1:4" ht="15.75">
      <c r="A18" s="19" t="s">
        <v>452</v>
      </c>
      <c r="B18" s="58" t="s">
        <v>329</v>
      </c>
      <c r="C18" s="209"/>
      <c r="D18" s="2"/>
    </row>
    <row r="19" spans="1:4" ht="15.75">
      <c r="A19" s="19"/>
      <c r="B19" s="59" t="s">
        <v>132</v>
      </c>
      <c r="C19" s="211">
        <v>2414853.21</v>
      </c>
      <c r="D19" s="2"/>
    </row>
    <row r="20" spans="1:4" ht="15.75">
      <c r="A20" s="19"/>
      <c r="B20" s="59" t="s">
        <v>133</v>
      </c>
      <c r="C20" s="211"/>
      <c r="D20" s="2"/>
    </row>
    <row r="21" spans="1:4" ht="15.75">
      <c r="A21" s="123"/>
      <c r="B21" s="59" t="s">
        <v>326</v>
      </c>
      <c r="C21" s="211"/>
      <c r="D21" s="2"/>
    </row>
    <row r="22" spans="1:4" ht="15.75">
      <c r="A22" s="123"/>
      <c r="B22" s="59" t="s">
        <v>134</v>
      </c>
      <c r="C22" s="211"/>
      <c r="D22" s="2"/>
    </row>
    <row r="23" spans="1:4" ht="15.75">
      <c r="A23" s="123"/>
      <c r="B23" s="54" t="s">
        <v>457</v>
      </c>
      <c r="C23" s="208">
        <f>SUM(C10:C22)</f>
        <v>2415868.42</v>
      </c>
      <c r="D23" s="2"/>
    </row>
    <row r="24" spans="1:4" ht="15.75">
      <c r="A24" s="121"/>
      <c r="B24" s="13"/>
      <c r="C24" s="201"/>
    </row>
    <row r="25" spans="1:4" ht="15.75">
      <c r="A25" s="121"/>
      <c r="B25" s="12"/>
      <c r="C25" s="201"/>
    </row>
    <row r="26" spans="1:4" ht="15" customHeight="1">
      <c r="A26" s="124" t="s">
        <v>450</v>
      </c>
      <c r="B26" s="120" t="s">
        <v>448</v>
      </c>
      <c r="C26" s="200" t="s">
        <v>406</v>
      </c>
    </row>
    <row r="27" spans="1:4" ht="15.75">
      <c r="A27" s="19">
        <v>9995028000</v>
      </c>
      <c r="B27" s="59" t="s">
        <v>451</v>
      </c>
      <c r="C27" s="209"/>
    </row>
    <row r="28" spans="1:4" ht="15.75">
      <c r="A28" s="19">
        <v>9995028001</v>
      </c>
      <c r="B28" s="59" t="s">
        <v>447</v>
      </c>
      <c r="C28" s="209"/>
    </row>
    <row r="29" spans="1:4" ht="15.75">
      <c r="A29" s="19">
        <v>2110003000</v>
      </c>
      <c r="B29" s="119" t="s">
        <v>442</v>
      </c>
      <c r="C29" s="209"/>
    </row>
    <row r="30" spans="1:4" ht="15.75">
      <c r="A30" s="19">
        <v>9998014000</v>
      </c>
      <c r="B30" s="119" t="s">
        <v>443</v>
      </c>
      <c r="C30" s="211"/>
    </row>
    <row r="31" spans="1:4" ht="15.75">
      <c r="A31" s="19"/>
      <c r="B31" s="59" t="s">
        <v>444</v>
      </c>
      <c r="C31" s="212"/>
    </row>
    <row r="32" spans="1:4" ht="15.75">
      <c r="A32" s="19">
        <v>100198000</v>
      </c>
      <c r="B32" s="59" t="s">
        <v>445</v>
      </c>
      <c r="C32" s="211"/>
    </row>
    <row r="33" spans="1:3" ht="15.75">
      <c r="A33" s="19">
        <v>100198001</v>
      </c>
      <c r="B33" s="59" t="s">
        <v>446</v>
      </c>
      <c r="C33" s="212"/>
    </row>
    <row r="34" spans="1:3" ht="15.75">
      <c r="A34" s="19"/>
      <c r="B34" s="54" t="s">
        <v>458</v>
      </c>
      <c r="C34" s="213"/>
    </row>
    <row r="35" spans="1:3" ht="15.75">
      <c r="A35" s="121"/>
      <c r="C35" s="46"/>
    </row>
    <row r="36" spans="1:3" ht="15.75">
      <c r="B36" s="54" t="s">
        <v>463</v>
      </c>
      <c r="C36" s="213">
        <f>+C23+C34</f>
        <v>2415868.42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sqref="A1:B16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573</v>
      </c>
      <c r="B1" s="372"/>
    </row>
    <row r="2" spans="1:2" ht="18.75">
      <c r="A2" s="372" t="s">
        <v>461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533</v>
      </c>
      <c r="B11" s="280">
        <v>7373372.0499999998</v>
      </c>
    </row>
    <row r="12" spans="1:2" s="9" customFormat="1" ht="15.75">
      <c r="A12" s="20" t="s">
        <v>137</v>
      </c>
      <c r="B12" s="280"/>
    </row>
    <row r="13" spans="1:2" s="9" customFormat="1" ht="15.75">
      <c r="A13" s="20" t="s">
        <v>140</v>
      </c>
      <c r="B13" s="280"/>
    </row>
    <row r="14" spans="1:2" s="9" customFormat="1" ht="18.75">
      <c r="A14" s="20" t="s">
        <v>141</v>
      </c>
      <c r="B14" s="328"/>
    </row>
    <row r="15" spans="1:2" s="9" customFormat="1" ht="15.75">
      <c r="A15" s="20" t="s">
        <v>327</v>
      </c>
      <c r="B15" s="280"/>
    </row>
    <row r="16" spans="1:2" ht="15.75">
      <c r="A16" s="53" t="s">
        <v>138</v>
      </c>
      <c r="B16" s="281">
        <f>+B11+B12+B13+B14+B15</f>
        <v>7373372.0499999998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sqref="A1:B12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573</v>
      </c>
      <c r="B1" s="364"/>
    </row>
    <row r="2" spans="1:3" ht="18.75">
      <c r="A2" s="372" t="s">
        <v>647</v>
      </c>
      <c r="B2" s="372"/>
    </row>
    <row r="3" spans="1:3" ht="18.75">
      <c r="A3" s="373" t="s">
        <v>683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79" t="s">
        <v>142</v>
      </c>
      <c r="B7" s="118" t="s">
        <v>406</v>
      </c>
    </row>
    <row r="8" spans="1:3" ht="15.75">
      <c r="A8" s="36" t="s">
        <v>328</v>
      </c>
      <c r="B8" s="244">
        <v>564879.25</v>
      </c>
    </row>
    <row r="9" spans="1:3" ht="15.75">
      <c r="A9" s="113" t="s">
        <v>643</v>
      </c>
      <c r="B9" s="244">
        <v>418399.85</v>
      </c>
    </row>
    <row r="10" spans="1:3" ht="15.75">
      <c r="A10" s="113" t="s">
        <v>646</v>
      </c>
      <c r="B10" s="205">
        <v>11978710.5</v>
      </c>
    </row>
    <row r="11" spans="1:3" ht="15.75">
      <c r="A11" s="113"/>
      <c r="B11" s="308"/>
    </row>
    <row r="12" spans="1:3">
      <c r="A12" s="24" t="s">
        <v>143</v>
      </c>
      <c r="B12" s="207">
        <f>SUM(B8:B11)</f>
        <v>12961989.6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topLeftCell="A16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573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542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620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0"/>
      <c r="B5" s="170"/>
      <c r="C5" s="170"/>
      <c r="D5" s="170"/>
      <c r="E5" s="170"/>
      <c r="F5" s="170"/>
      <c r="G5" s="170"/>
      <c r="H5" s="170"/>
    </row>
    <row r="6" spans="1:9">
      <c r="A6" s="171" t="s">
        <v>543</v>
      </c>
      <c r="B6" s="170"/>
      <c r="C6" s="170"/>
      <c r="D6" s="170"/>
      <c r="E6" s="170"/>
      <c r="F6" s="170"/>
      <c r="G6" s="170"/>
      <c r="H6" s="170"/>
    </row>
    <row r="7" spans="1:9">
      <c r="A7" s="14" t="s">
        <v>544</v>
      </c>
      <c r="B7" s="170"/>
      <c r="C7" s="170"/>
      <c r="D7" s="170"/>
      <c r="E7" s="170"/>
      <c r="F7" s="170"/>
      <c r="G7" s="170"/>
      <c r="H7" s="170"/>
    </row>
    <row r="8" spans="1:9">
      <c r="A8" s="383" t="s">
        <v>545</v>
      </c>
      <c r="B8" s="385" t="s">
        <v>546</v>
      </c>
      <c r="C8" s="182" t="s">
        <v>547</v>
      </c>
      <c r="D8" s="183" t="s">
        <v>548</v>
      </c>
      <c r="E8" s="182" t="s">
        <v>549</v>
      </c>
      <c r="F8" s="182" t="s">
        <v>550</v>
      </c>
      <c r="G8" s="183" t="s">
        <v>551</v>
      </c>
      <c r="H8" s="383" t="s">
        <v>109</v>
      </c>
    </row>
    <row r="9" spans="1:9">
      <c r="A9" s="384"/>
      <c r="B9" s="386"/>
      <c r="C9" s="184" t="s">
        <v>552</v>
      </c>
      <c r="D9" s="185" t="s">
        <v>553</v>
      </c>
      <c r="E9" s="184" t="s">
        <v>554</v>
      </c>
      <c r="F9" s="184" t="s">
        <v>555</v>
      </c>
      <c r="G9" s="185" t="s">
        <v>556</v>
      </c>
      <c r="H9" s="384"/>
    </row>
    <row r="10" spans="1:9">
      <c r="A10" s="172" t="s">
        <v>557</v>
      </c>
      <c r="B10" s="173"/>
      <c r="C10" s="173"/>
      <c r="D10" s="173"/>
      <c r="E10" s="173"/>
      <c r="F10" s="173"/>
      <c r="G10" s="173"/>
      <c r="H10" s="173">
        <f t="shared" ref="H10:H15" si="0">SUM(B10:G10)</f>
        <v>0</v>
      </c>
      <c r="I10" s="127"/>
    </row>
    <row r="11" spans="1:9">
      <c r="A11" s="133" t="s">
        <v>558</v>
      </c>
      <c r="B11" s="173"/>
      <c r="C11" s="173"/>
      <c r="D11" s="173"/>
      <c r="E11" s="173"/>
      <c r="F11" s="173"/>
      <c r="G11" s="173"/>
      <c r="H11" s="173">
        <f t="shared" si="0"/>
        <v>0</v>
      </c>
    </row>
    <row r="12" spans="1:9">
      <c r="A12" s="133" t="s">
        <v>559</v>
      </c>
      <c r="B12" s="173"/>
      <c r="C12" s="173"/>
      <c r="D12" s="173"/>
      <c r="E12" s="173"/>
      <c r="F12" s="173"/>
      <c r="G12" s="173"/>
      <c r="H12" s="173">
        <f t="shared" si="0"/>
        <v>0</v>
      </c>
      <c r="I12" s="127"/>
    </row>
    <row r="13" spans="1:9">
      <c r="A13" s="174" t="s">
        <v>560</v>
      </c>
      <c r="B13" s="173"/>
      <c r="C13" s="173"/>
      <c r="D13" s="173"/>
      <c r="E13" s="173"/>
      <c r="F13" s="173"/>
      <c r="G13" s="173"/>
      <c r="H13" s="173">
        <f t="shared" si="0"/>
        <v>0</v>
      </c>
    </row>
    <row r="14" spans="1:9">
      <c r="A14" s="133" t="s">
        <v>561</v>
      </c>
      <c r="B14" s="173"/>
      <c r="C14" s="173"/>
      <c r="D14" s="173"/>
      <c r="E14" s="173"/>
      <c r="F14" s="173"/>
      <c r="G14" s="173"/>
      <c r="H14" s="173">
        <f t="shared" si="0"/>
        <v>0</v>
      </c>
    </row>
    <row r="15" spans="1:9">
      <c r="A15" s="133" t="s">
        <v>100</v>
      </c>
      <c r="B15" s="173"/>
      <c r="C15" s="173"/>
      <c r="D15" s="173"/>
      <c r="E15" s="173"/>
      <c r="F15" s="173"/>
      <c r="G15" s="173"/>
      <c r="H15" s="173">
        <f t="shared" si="0"/>
        <v>0</v>
      </c>
    </row>
    <row r="16" spans="1:9">
      <c r="A16" s="174" t="s">
        <v>562</v>
      </c>
      <c r="B16" s="175">
        <f>+B10+B12-B14-B15</f>
        <v>0</v>
      </c>
      <c r="C16" s="175">
        <f>+C10+C12-C14-C15</f>
        <v>0</v>
      </c>
      <c r="D16" s="175">
        <f>+D10+D12-D14-D15</f>
        <v>0</v>
      </c>
      <c r="E16" s="175">
        <f>+E10+E12-E14-E15</f>
        <v>0</v>
      </c>
      <c r="F16" s="175">
        <f>+F10+F11+F12-F14-F15</f>
        <v>0</v>
      </c>
      <c r="G16" s="175">
        <f>+G10+G12-G14-G15</f>
        <v>0</v>
      </c>
      <c r="H16" s="176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4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3"/>
      <c r="C19" s="173"/>
      <c r="D19" s="173"/>
      <c r="E19" s="173"/>
      <c r="F19" s="173"/>
      <c r="G19" s="173"/>
      <c r="H19" s="173">
        <f>SUM(B19:G19)</f>
        <v>0</v>
      </c>
    </row>
    <row r="20" spans="1:9">
      <c r="A20" s="133" t="s">
        <v>565</v>
      </c>
      <c r="B20" s="173"/>
      <c r="C20" s="173"/>
      <c r="D20" s="173"/>
      <c r="E20" s="173"/>
      <c r="F20" s="173"/>
      <c r="G20" s="173"/>
      <c r="H20" s="173">
        <f>SUM(B20:G20)</f>
        <v>0</v>
      </c>
      <c r="I20" s="127"/>
    </row>
    <row r="21" spans="1:9">
      <c r="A21" s="174" t="s">
        <v>560</v>
      </c>
      <c r="B21" s="173"/>
      <c r="C21" s="173"/>
      <c r="D21" s="173"/>
      <c r="E21" s="173"/>
      <c r="F21" s="173"/>
      <c r="G21" s="173"/>
      <c r="H21" s="173">
        <f>SUM(B21:G21)</f>
        <v>0</v>
      </c>
    </row>
    <row r="22" spans="1:9">
      <c r="A22" s="133" t="s">
        <v>562</v>
      </c>
      <c r="B22" s="175">
        <f>+B19+B20-B21</f>
        <v>0</v>
      </c>
      <c r="C22" s="175">
        <f t="shared" ref="C22:H22" si="1">+C19+C20-C21</f>
        <v>0</v>
      </c>
      <c r="D22" s="175">
        <f t="shared" si="1"/>
        <v>0</v>
      </c>
      <c r="E22" s="175">
        <f t="shared" si="1"/>
        <v>0</v>
      </c>
      <c r="F22" s="175">
        <f t="shared" si="1"/>
        <v>0</v>
      </c>
      <c r="G22" s="175">
        <f t="shared" si="1"/>
        <v>0</v>
      </c>
      <c r="H22" s="175">
        <f t="shared" si="1"/>
        <v>0</v>
      </c>
    </row>
    <row r="23" spans="1:9">
      <c r="A23" s="174" t="s">
        <v>566</v>
      </c>
      <c r="B23" s="175">
        <f>+B16-B22</f>
        <v>0</v>
      </c>
      <c r="C23" s="175">
        <f t="shared" ref="C23:H23" si="2">+C16-C22</f>
        <v>0</v>
      </c>
      <c r="D23" s="175">
        <f t="shared" si="2"/>
        <v>0</v>
      </c>
      <c r="E23" s="175">
        <f t="shared" si="2"/>
        <v>0</v>
      </c>
      <c r="F23" s="175">
        <f t="shared" si="2"/>
        <v>0</v>
      </c>
      <c r="G23" s="175">
        <f t="shared" si="2"/>
        <v>0</v>
      </c>
      <c r="H23" s="176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2024-12-16T17:05:37Z</cp:lastPrinted>
  <dcterms:created xsi:type="dcterms:W3CDTF">2018-05-02T13:48:18Z</dcterms:created>
  <dcterms:modified xsi:type="dcterms:W3CDTF">2024-12-17T16:23:26Z</dcterms:modified>
</cp:coreProperties>
</file>