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F11" i="19" l="1"/>
  <c r="B23" i="23" l="1"/>
  <c r="B36" i="23"/>
  <c r="B86" i="23"/>
  <c r="B9" i="23"/>
  <c r="B22" i="23" l="1"/>
  <c r="B94" i="23" s="1"/>
  <c r="F34" i="19" l="1"/>
  <c r="B25" i="16" l="1"/>
  <c r="F10" i="19" l="1"/>
  <c r="B10" i="16"/>
  <c r="B26" i="16" s="1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B10" i="12"/>
  <c r="D17" i="31" s="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<sst xmlns="http://schemas.openxmlformats.org/spreadsheetml/2006/main" count="1019" uniqueCount="686">
  <si>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</si>
  <si>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</si>
  <si>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</si>
  <si>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</si>
  <si>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</si>
  <si>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</si>
  <si>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</si>
  <si>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</si>
  <si>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</si>
  <si>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</si>
  <si>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</si>
  <si>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</si>
  <si>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</si>
  <si>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</si>
  <si>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</si>
  <si>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</si>
  <si>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</si>
  <si>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</si>
  <si>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</si>
  <si>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</si>
  <si>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</si>
  <si>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</si>
  <si>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</si>
  <si>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</si>
  <si>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</si>
  <si>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</si>
  <si>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</si>
  <si>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</si>
  <si>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</si>
  <si>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</si>
  <si>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</si>
  <si>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</si>
  <si>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</si>
  <si>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</si>
  <si>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</si>
  <si>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</si>
  <si>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</si>
  <si>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</si>
  <si>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</si>
  <si>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</si>
  <si>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</si>
  <si>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</si>
  <si>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</si>
  <si>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</si>
  <si>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</si>
  <si>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</si>
  <si>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</si>
  <si>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</si>
  <si>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</si>
  <si>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</si>
  <si>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</si>
  <si>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</si>
  <si>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</si>
  <si>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</si>
  <si>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</si>
  <si>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</si>
  <si>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</si>
  <si>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</si>
  <si>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</si>
  <si>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</si>
  <si>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</si>
  <si>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</si>
  <si>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</si>
  <si>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</si>
  <si>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</si>
  <si>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</si>
  <si>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</si>
  <si>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</si>
  <si>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</si>
  <si>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</si>
  <si>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</si>
  <si>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</si>
  <si>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</si>
  <si>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</si>
  <si>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</si>
  <si>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</si>
  <si>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</si>
  <si>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</si>
  <si>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</si>
  <si>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</si>
  <si>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</si>
  <si>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</si>
  <si>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</si>
  <si>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</si>
  <si>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</si>
  <si>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</si>
  <si>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</si>
  <si>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</si>
  <si>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</si>
  <si>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</si>
  <si>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</si>
  <si>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</si>
  <si>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</si>
  <si>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</si>
  <si>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</si>
  <si>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</si>
  <si>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</si>
  <si>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</si>
  <si>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</si>
  <si>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</si>
  <si>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</si>
  <si>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</si>
  <si>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</si>
  <si>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</si>
  <si>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</si>
  <si>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</si>
  <si>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</si>
  <si>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</si>
  <si>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</si>
  <si>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</si>
  <si>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</si>
  <si>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</si>
  <si>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</si>
  <si>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</si>
  <si>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</si>
  <si>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</si>
  <si>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</si>
  <si>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</si>
  <si>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</si>
  <si>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</si>
  <si>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</si>
  <si>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</si>
  <si>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</si>
  <si>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</si>
  <si>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</si>
  <si>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</si>
  <si>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</si>
  <si>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</si>
  <si>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</si>
  <si>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</si>
  <si>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</si>
  <si>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</si>
  <si>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</si>
  <si>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</si>
  <si>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</si>
  <si>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</si>
  <si>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</si>
  <si>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</si>
  <si>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</si>
  <si>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</si>
  <si>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</si>
  <si>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</si>
  <si>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</si>
  <si>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</si>
  <si>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</si>
  <si>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</si>
  <si>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</si>
  <si>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</si>
  <si>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</si>
  <si>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</si>
  <si>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</si>
  <si>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</si>
  <si>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</si>
  <si>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</si>
  <si>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</si>
  <si>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</si>
  <si>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</si>
  <si>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</si>
  <si>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</si>
  <si>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</si>
  <si>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</si>
  <si>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</si>
  <si>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</si>
  <si>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</si>
  <si>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</si>
  <si>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</si>
  <si>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</si>
  <si>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</si>
  <si>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</si>
  <si>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</si>
  <si>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</si>
  <si>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</si>
  <si>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</si>
  <si>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</si>
  <si>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</si>
  <si>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</si>
  <si>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</si>
  <si>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</si>
  <si>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</si>
  <si>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</si>
  <si>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</si>
  <si>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</si>
  <si>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</si>
  <si>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</si>
  <si>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</si>
  <si>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</si>
  <si>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</si>
  <si>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</si>
  <si>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</si>
  <si>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</si>
  <si>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</si>
  <si>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</si>
  <si>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</si>
  <si>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</si>
  <si>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</si>
  <si>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</si>
  <si>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</si>
  <si>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</si>
  <si>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</si>
  <si>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</si>
  <si>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</si>
  <si>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</si>
  <si>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</si>
  <si>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</si>
  <si>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</si>
  <si>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</si>
  <si>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</si>
  <si>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</si>
  <si>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</si>
  <si>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</si>
  <si>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</si>
  <si>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</si>
  <si>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</si>
  <si>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</si>
  <si>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</si>
  <si>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</si>
  <si>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</si>
  <si>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</si>
  <si>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</si>
  <si>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</si>
  <si>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</si>
  <si>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</si>
  <si>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</si>
  <si>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</si>
  <si>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</si>
  <si>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</si>
  <si>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</si>
  <si>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</si>
  <si>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</si>
  <si>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</si>
  <si>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</si>
  <si>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</si>
  <si>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</si>
  <si>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</si>
  <si>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</si>
  <si>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</si>
  <si>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</si>
  <si>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</si>
  <si>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</si>
  <si>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</si>
  <si>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</si>
  <si>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</si>
  <si>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</si>
  <si>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</si>
  <si>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</si>
  <si>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</si>
  <si>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</si>
  <si>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</si>
  <si>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</si>
  <si>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</si>
  <si>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</si>
  <si>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</si>
  <si>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</si>
  <si>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</si>
  <si>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</si>
  <si>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</si>
  <si>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</si>
  <si>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</si>
  <si>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</si>
  <si>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</si>
  <si>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</si>
  <si>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</si>
  <si>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</si>
  <si>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</si>
  <si>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</si>
  <si>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</si>
  <si>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</si>
  <si>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</si>
  <si>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</si>
  <si>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</si>
  <si>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</si>
  <si>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</si>
  <si>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</si>
  <si>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</si>
  <si>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</si>
  <si>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</si>
  <si>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</si>
  <si>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</si>
  <si>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</si>
  <si>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</si>
  <si>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</si>
  <si>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</si>
  <si>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</si>
  <si>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</si>
  <si>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</si>
  <si>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</si>
  <si>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</si>
  <si>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</si>
  <si>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</si>
  <si>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</si>
  <si>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</si>
  <si>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</si>
  <si>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</si>
  <si>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</si>
  <si>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</si>
  <si>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</si>
  <si>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</si>
  <si>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</si>
  <si>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</si>
  <si>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</si>
  <si>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</si>
  <si>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</si>
  <si>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</si>
  <si>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</si>
  <si>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</si>
  <si>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</si>
  <si>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</si>
  <si>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</si>
  <si>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</si>
  <si>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</si>
  <si>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</si>
  <si>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</si>
  <si>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</si>
  <si>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</si>
  <si>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</si>
  <si>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</si>
  <si>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</si>
  <si>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</si>
  <si>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</si>
  <si>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</si>
  <si>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</si>
  <si>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</si>
  <si>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</si>
  <si>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</si>
  <si>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</si>
  <si>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</si>
  <si>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</si>
  <si>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</si>
  <si>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</si>
  <si>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</si>
  <si>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</si>
  <si>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</si>
  <si>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</si>
  <si>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</si>
  <si>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</si>
  <si>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</si>
  <si>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</si>
  <si>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</si>
  <si>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</si>
  <si>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</si>
  <si>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</si>
  <si>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</si>
  <si>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</si>
  <si>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</si>
  <si>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</si>
  <si>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</si>
  <si>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</si>
  <si>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</si>
  <si>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</si>
  <si>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</si>
  <si>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</si>
  <si>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</si>
  <si>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</si>
  <si>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</si>
  <si>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</si>
  <si>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</si>
  <si>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</si>
  <si>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</si>
  <si>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</si>
  <si>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</si>
  <si>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</si>
  <si>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</si>
  <si>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</si>
  <si>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</si>
  <si>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</si>
  <si>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</si>
  <si>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</si>
  <si>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</si>
  <si>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</si>
  <si>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</si>
  <si>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</si>
  <si>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</si>
  <si>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</si>
  <si>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</si>
  <si>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</si>
  <si>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</si>
  <si>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</si>
  <si>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</si>
  <si>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</si>
  <si>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</si>
  <si>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</si>
  <si>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</si>
  <si>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</si>
  <si>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</si>
  <si>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</si>
  <si>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</si>
  <si>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</si>
  <si>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</si>
  <si>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</si>
  <si>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</si>
  <si>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</si>
  <si>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</si>
  <si>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</si>
  <si>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</si>
  <si>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</si>
  <si>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</si>
  <si>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</si>
  <si>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</si>
  <si>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</si>
  <si>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</si>
  <si>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</si>
  <si>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</si>
  <si>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</si>
  <si>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</si>
  <si>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</si>
  <si>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</si>
  <si>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</si>
  <si>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</si>
  <si>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</si>
  <si>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</si>
  <si>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</si>
  <si>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</si>
  <si>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</si>
  <si>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</si>
  <si>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</si>
  <si>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</si>
  <si>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</si>
  <si>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</si>
  <si>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</si>
  <si>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</si>
  <si>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</si>
  <si>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</si>
  <si>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</si>
  <si>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</si>
  <si>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</si>
  <si>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</si>
  <si>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</si>
  <si>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</si>
  <si>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</si>
  <si>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</si>
  <si>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</si>
  <si>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</si>
  <si>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</si>
  <si>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</si>
  <si>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</si>
  <si>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</si>
  <si>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</si>
  <si>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</si>
  <si>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</si>
  <si>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</si>
  <si>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</si>
  <si>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</si>
  <si>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</si>
  <si>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</si>
  <si>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</si>
  <si>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</si>
  <si>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</si>
  <si>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</si>
  <si>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</si>
  <si>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</si>
  <si>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</si>
  <si>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</si>
  <si>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</si>
  <si>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</si>
  <si>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</si>
  <si>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</si>
  <si>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</si>
  <si>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</si>
  <si>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</si>
  <si>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</si>
  <si>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</si>
  <si>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</si>
  <si>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</si>
  <si>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</si>
  <si>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</si>
  <si>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</si>
  <si>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</si>
  <si>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</si>
  <si>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</si>
  <si>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</si>
  <si>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</si>
  <si>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</si>
  <si>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</si>
  <si>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</si>
  <si>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</si>
  <si>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</si>
  <si>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</si>
  <si>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</si>
  <si>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</si>
  <si>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</si>
  <si>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</si>
  <si>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</si>
  <si>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</si>
  <si>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</si>
  <si>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</si>
  <si>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</si>
  <si>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</si>
  <si>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</si>
  <si>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</si>
  <si>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</si>
  <si>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</si>
  <si>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</si>
  <si>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</si>
  <si>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</si>
  <si>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</si>
  <si>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</si>
  <si>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</si>
  <si>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</si>
  <si>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</si>
  <si>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</si>
  <si>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</si>
  <si>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</si>
  <si>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</si>
  <si>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</si>
  <si>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</si>
  <si>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</si>
  <si>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</si>
  <si>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</si>
  <si>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</si>
  <si>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</si>
  <si>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</si>
  <si>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</si>
  <si>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</si>
  <si>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</si>
  <si>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</si>
  <si>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</si>
  <si>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</si>
  <si>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</si>
  <si>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</si>
  <si>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</si>
  <si>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</si>
  <si>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</si>
  <si>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</si>
  <si>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</si>
  <si>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 9: Inventario</t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</si>
  <si>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</si>
  <si>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</si>
  <si>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</si>
  <si>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</si>
  <si>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</si>
  <si>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</si>
  <si>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</si>
  <si>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</si>
  <si>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</si>
  <si>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</si>
  <si>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</si>
  <si>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</si>
  <si>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</si>
  <si>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</si>
  <si>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</si>
  <si>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</si>
  <si>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</si>
  <si>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</si>
  <si>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</si>
  <si>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</si>
  <si>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</si>
  <si>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</si>
  <si>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</si>
  <si>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</si>
  <si>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</si>
  <si>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</si>
  <si>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</si>
  <si>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</si>
  <si>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</si>
  <si>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</si>
  <si>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</si>
  <si>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</si>
  <si>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</si>
  <si>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</si>
  <si>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</si>
  <si>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</si>
  <si>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</si>
  <si>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</si>
  <si>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</si>
  <si>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</si>
  <si>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</si>
  <si>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</si>
  <si>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</si>
  <si>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</si>
  <si>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</si>
  <si>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</si>
  <si>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Inventario Despensa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</si>
  <si>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</si>
  <si>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</si>
  <si>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</si>
  <si>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</si>
  <si>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</si>
  <si>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</si>
  <si>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</si>
  <si>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</si>
  <si>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</si>
  <si>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</si>
  <si>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</si>
  <si>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</si>
  <si>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</si>
  <si>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</si>
  <si>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</si>
  <si>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</si>
  <si>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</si>
  <si>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</si>
  <si>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</si>
  <si>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</si>
  <si>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</si>
  <si>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</si>
  <si>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</si>
  <si>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</si>
  <si>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</si>
  <si>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</si>
  <si>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</si>
  <si>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</si>
  <si>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</si>
  <si>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</si>
  <si>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Licda. Sugey Moreno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</si>
  <si>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</si>
  <si>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</si>
  <si>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</si>
  <si>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</si>
  <si>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</si>
  <si>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</si>
  <si>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</si>
  <si>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______________________________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</si>
  <si>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</si>
  <si>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</si>
  <si>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</si>
  <si>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</si>
  <si>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</si>
  <si>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Contadora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</si>
  <si>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</si>
  <si>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</si>
  <si>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</si>
  <si>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</si>
  <si>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</si>
  <si>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</si>
  <si>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</si>
  <si>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</si>
  <si>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Administrador</t>
  </si>
  <si>
    <t>Sueldo Anual no.13</t>
  </si>
  <si>
    <t>Del ejercicio terminado Al 31 de Denero de 2022</t>
  </si>
  <si>
    <t xml:space="preserve">                 Directora</t>
  </si>
  <si>
    <t xml:space="preserve">                         Jose Santos Silverio</t>
  </si>
  <si>
    <t xml:space="preserve">                        Administrador</t>
  </si>
  <si>
    <t xml:space="preserve">                    Licda. Maria Ysabel Jimenez Alvarez</t>
  </si>
  <si>
    <t xml:space="preserve">                                         Contadora </t>
  </si>
  <si>
    <t xml:space="preserve">                ___________________________________</t>
  </si>
  <si>
    <t xml:space="preserve">                  ___________________________________</t>
  </si>
  <si>
    <t xml:space="preserve">                        Contadora</t>
  </si>
  <si>
    <t>Licda. Maria Ysabel Jimenez Alvarez</t>
  </si>
  <si>
    <t>Lic.Jose Santos Silverio</t>
  </si>
  <si>
    <t>Directora</t>
  </si>
  <si>
    <t>Lic. Jose Santos Silverio</t>
  </si>
  <si>
    <t xml:space="preserve">       Administrador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</si>
  <si>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</si>
  <si>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</si>
  <si>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</si>
  <si>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</si>
  <si>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</si>
  <si>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</si>
  <si>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</si>
  <si>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</si>
  <si>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</si>
  <si>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</si>
  <si>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 xml:space="preserve">    Licda. Maria Y sabel Jimenez Alvarez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</si>
  <si>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</si>
  <si>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</si>
  <si>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</si>
  <si>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</si>
  <si>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</si>
  <si>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</si>
  <si>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</si>
  <si>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</si>
  <si>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</si>
  <si>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</si>
  <si>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 xml:space="preserve"> Directora</t>
  </si>
  <si>
    <t>Dra. Mirna Josefina Lopez Franciscora</t>
  </si>
  <si>
    <t xml:space="preserve">              Directora</t>
  </si>
  <si>
    <t>Fumigacion</t>
  </si>
  <si>
    <t>Cuentas por pagar a largo plazo</t>
  </si>
  <si>
    <t>Del ejercicio terminado al 30 de Septiembre 2023</t>
  </si>
  <si>
    <t>Del ejercicio terminado Al 30 de Septiembre de 2023</t>
  </si>
  <si>
    <t>Inventario laboratorio</t>
  </si>
  <si>
    <t>Inventario Med. Quirurjico y Otros Productos Quimicos y medicamentos</t>
  </si>
  <si>
    <t>Viáticos dentro del país y fuera</t>
  </si>
  <si>
    <t>Al 31  de marzo   de 2024</t>
  </si>
  <si>
    <t>Al 31 de marzo  de 2024</t>
  </si>
  <si>
    <t xml:space="preserve">             Del ejercicio terminado Al 31 de marzo de 2024</t>
  </si>
  <si>
    <t>Del ejercicio terminado Al 31 marzo    de 2024</t>
  </si>
  <si>
    <t>Del ejercicio terminado Al 31 marzo 2024</t>
  </si>
  <si>
    <t>Del ejercicio terminado Al  31 de  marzo 2024   2024</t>
  </si>
  <si>
    <t>Del ejercicio terminado Al 31 marzo    2024</t>
  </si>
  <si>
    <t>Del ejercicio terminado Al 31 de marzo  2024</t>
  </si>
  <si>
    <t>Del ejercicio terminado Al 31 de marzo   2024</t>
  </si>
  <si>
    <t>Servicio funerarios</t>
  </si>
  <si>
    <t>muebles alojamiento</t>
  </si>
  <si>
    <t xml:space="preserve">               Dra. Alicia E.Rivas V. </t>
  </si>
  <si>
    <t>Dra.Alicia E.Rivas V.</t>
  </si>
  <si>
    <t xml:space="preserve">                   Dra. Alicia E.Rivas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</si>
</sst>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3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28576</xdr:rowOff>
    </xdr:from>
    <xdr:to>
      <xdr:col>3</xdr:col>
      <xdr:colOff>276225</xdr:colOff>
      <xdr:row>3</xdr:row>
      <xdr:rowOff>171451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8576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abSelected="1" topLeftCell="B1" zoomScaleNormal="100" workbookViewId="0">
      <selection activeCell="C192" sqref="C192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57" t="s">
        <v>595</v>
      </c>
      <c r="C1" s="357"/>
      <c r="D1" s="357"/>
      <c r="E1" s="130"/>
    </row>
    <row r="2" spans="1:8" ht="15.75">
      <c r="A2" s="129"/>
      <c r="B2" s="357" t="s">
        <v>578</v>
      </c>
      <c r="C2" s="357"/>
      <c r="D2" s="357"/>
      <c r="E2" s="130"/>
    </row>
    <row r="3" spans="1:8" ht="15.75">
      <c r="A3" s="129"/>
      <c r="B3" s="357" t="s">
        <v>672</v>
      </c>
      <c r="C3" s="357"/>
      <c r="D3" s="357"/>
      <c r="E3" s="130"/>
    </row>
    <row r="4" spans="1:8" ht="15.75">
      <c r="A4" s="129"/>
      <c r="B4" s="357" t="s">
        <v>0</v>
      </c>
      <c r="C4" s="357"/>
      <c r="D4" s="357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3230345.4800000004</v>
      </c>
      <c r="D6" s="301"/>
      <c r="E6" s="126"/>
    </row>
    <row r="7" spans="1:8" ht="15.75">
      <c r="A7" s="132" t="s">
        <v>54</v>
      </c>
      <c r="B7" s="140" t="s">
        <v>594</v>
      </c>
      <c r="C7" s="295">
        <f>'Cuenta por Cobrar'!B16</f>
        <v>6292413.5300000003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21893478.290000003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666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95142777.189999998</v>
      </c>
      <c r="E17" s="126"/>
      <c r="F17" s="127"/>
      <c r="G17" s="127"/>
    </row>
    <row r="18" spans="1:8" ht="15.75">
      <c r="A18" s="132"/>
      <c r="B18" s="142" t="s">
        <v>411</v>
      </c>
      <c r="C18" s="344"/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-61612110.119999997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5101069.1100000003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597941.94999999995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>
        <v>359036.75</v>
      </c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>
        <v>355060</v>
      </c>
      <c r="D33" s="302"/>
      <c r="E33" s="243"/>
      <c r="F33" s="127"/>
      <c r="G33" s="127"/>
      <c r="H33" s="338"/>
    </row>
    <row r="34" spans="1:8" ht="15.75">
      <c r="A34" s="129"/>
      <c r="B34" s="19" t="s">
        <v>645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/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/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661</v>
      </c>
      <c r="C49" s="237">
        <v>32897.550000000003</v>
      </c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>
        <v>146558.99</v>
      </c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681</v>
      </c>
      <c r="C52" s="237">
        <v>7661.02</v>
      </c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/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671</v>
      </c>
      <c r="C60" s="237"/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665</v>
      </c>
      <c r="C70" s="237"/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657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573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600</v>
      </c>
      <c r="C74" s="237"/>
      <c r="D74" s="301"/>
      <c r="E74" s="126"/>
      <c r="F74" s="127"/>
      <c r="G74" s="127"/>
      <c r="H74" s="338"/>
    </row>
    <row r="75" spans="1:8" ht="15.75">
      <c r="A75" s="132"/>
      <c r="B75" s="257" t="s">
        <v>622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607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612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>
        <v>269744.13</v>
      </c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>
        <v>129519.51</v>
      </c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647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613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611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654</v>
      </c>
      <c r="C99" s="237">
        <v>33252.01</v>
      </c>
      <c r="D99" s="301"/>
      <c r="E99" s="126"/>
      <c r="F99" s="127"/>
      <c r="G99" s="127"/>
      <c r="H99" s="338"/>
    </row>
    <row r="100" spans="1:8" ht="15.75">
      <c r="A100" s="132"/>
      <c r="B100" s="59" t="s">
        <v>608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623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617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642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/>
      <c r="D111" s="301"/>
      <c r="E111" s="126"/>
      <c r="F111" s="127"/>
      <c r="G111" s="127"/>
      <c r="H111" s="338"/>
    </row>
    <row r="112" spans="1:8" ht="15.75">
      <c r="A112" s="132"/>
      <c r="B112" s="257" t="s">
        <v>581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659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609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>
        <v>22374</v>
      </c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>
        <v>251532.79999999999</v>
      </c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334603.38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592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593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615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682</v>
      </c>
      <c r="C134" s="237">
        <v>207920</v>
      </c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655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49248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572</v>
      </c>
      <c r="C152" s="295">
        <v>180718.02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>
        <v>112564.95</v>
      </c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>
        <v>367493</v>
      </c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570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526922.43999999994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599</v>
      </c>
      <c r="C170" s="295">
        <v>2674273.71</v>
      </c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/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556176.67000000004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601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/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38631736.180000015</v>
      </c>
      <c r="D199" s="303">
        <f>SUM(D11:D198)</f>
        <v>38631736.18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633</v>
      </c>
      <c r="C201" s="294"/>
      <c r="D201" s="305"/>
      <c r="E201" s="291"/>
    </row>
    <row r="202" spans="1:8">
      <c r="B202" s="174" t="s">
        <v>631</v>
      </c>
      <c r="C202" s="293" t="s">
        <v>629</v>
      </c>
      <c r="D202" s="306"/>
    </row>
    <row r="203" spans="1:8">
      <c r="B203" s="174" t="s">
        <v>632</v>
      </c>
      <c r="C203" s="173" t="s">
        <v>630</v>
      </c>
      <c r="D203" s="306"/>
      <c r="E203" s="291"/>
    </row>
    <row r="204" spans="1:8">
      <c r="C204" s="292"/>
    </row>
    <row r="205" spans="1:8">
      <c r="B205" s="75" t="s">
        <v>634</v>
      </c>
    </row>
    <row r="206" spans="1:8">
      <c r="B206" s="290" t="s">
        <v>683</v>
      </c>
      <c r="C206" s="307"/>
    </row>
    <row r="207" spans="1:8">
      <c r="B207" s="235" t="s">
        <v>628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Layout" zoomScale="77" zoomScaleNormal="100" zoomScalePageLayoutView="77" workbookViewId="0">
      <selection sqref="A1:B12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66" t="s">
        <v>576</v>
      </c>
      <c r="B1" s="366"/>
    </row>
    <row r="2" spans="1:3" ht="18.75">
      <c r="A2" s="366" t="s">
        <v>539</v>
      </c>
      <c r="B2" s="366"/>
    </row>
    <row r="3" spans="1:3" ht="18.75">
      <c r="A3" s="367" t="s">
        <v>678</v>
      </c>
      <c r="B3" s="367"/>
    </row>
    <row r="4" spans="1:3" ht="18.75">
      <c r="A4" s="366" t="s">
        <v>0</v>
      </c>
      <c r="B4" s="366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95142777.189999998</v>
      </c>
    </row>
    <row r="10" spans="1:3" ht="15" customHeight="1">
      <c r="A10" s="29" t="s">
        <v>538</v>
      </c>
      <c r="B10" s="213">
        <f>+B9</f>
        <v>95142777.189999998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58" t="s">
        <v>576</v>
      </c>
      <c r="B1" s="358"/>
      <c r="C1" s="184"/>
      <c r="D1" s="184"/>
      <c r="E1" s="184"/>
      <c r="F1" s="184"/>
      <c r="G1" s="184"/>
      <c r="H1" s="184"/>
    </row>
    <row r="2" spans="1:8" ht="18.75">
      <c r="A2" s="366" t="s">
        <v>525</v>
      </c>
      <c r="B2" s="366"/>
    </row>
    <row r="3" spans="1:8" ht="18.75">
      <c r="A3" s="367" t="s">
        <v>668</v>
      </c>
      <c r="B3" s="367"/>
    </row>
    <row r="4" spans="1:8" ht="18.75">
      <c r="A4" s="366" t="s">
        <v>0</v>
      </c>
      <c r="B4" s="366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540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1" t="s">
        <v>577</v>
      </c>
      <c r="B1" s="381"/>
    </row>
    <row r="2" spans="1:2" ht="18.75">
      <c r="A2" s="366" t="s">
        <v>541</v>
      </c>
      <c r="B2" s="366"/>
    </row>
    <row r="3" spans="1:2" ht="18.75">
      <c r="A3" s="367" t="s">
        <v>667</v>
      </c>
      <c r="B3" s="367"/>
    </row>
    <row r="4" spans="1:2" ht="18.75">
      <c r="A4" s="366" t="s">
        <v>0</v>
      </c>
      <c r="B4" s="366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542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A3" sqref="A3:B3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1" t="s">
        <v>576</v>
      </c>
      <c r="B1" s="381"/>
    </row>
    <row r="2" spans="1:2" ht="18.75">
      <c r="A2" s="366" t="s">
        <v>526</v>
      </c>
      <c r="B2" s="366"/>
    </row>
    <row r="3" spans="1:2" ht="18.75">
      <c r="A3" s="367" t="s">
        <v>667</v>
      </c>
      <c r="B3" s="367"/>
    </row>
    <row r="4" spans="1:2" ht="18.75">
      <c r="A4" s="366" t="s">
        <v>0</v>
      </c>
      <c r="B4" s="366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536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1" t="s">
        <v>575</v>
      </c>
      <c r="B1" s="381"/>
    </row>
    <row r="2" spans="1:2" ht="18.75">
      <c r="A2" s="366" t="s">
        <v>527</v>
      </c>
      <c r="B2" s="366"/>
    </row>
    <row r="3" spans="1:2" ht="18.75">
      <c r="A3" s="367" t="s">
        <v>667</v>
      </c>
      <c r="B3" s="367"/>
    </row>
    <row r="4" spans="1:2" ht="18.75">
      <c r="A4" s="366" t="s">
        <v>0</v>
      </c>
      <c r="B4" s="366"/>
    </row>
    <row r="5" spans="1:2" ht="15.75">
      <c r="A5" s="11"/>
      <c r="B5" s="28"/>
    </row>
    <row r="6" spans="1:2" ht="15.75">
      <c r="A6" s="11"/>
      <c r="B6" s="28"/>
    </row>
    <row r="7" spans="1:2">
      <c r="A7" s="382" t="s">
        <v>136</v>
      </c>
      <c r="B7" s="385" t="s">
        <v>406</v>
      </c>
    </row>
    <row r="8" spans="1:2">
      <c r="A8" s="383"/>
      <c r="B8" s="386"/>
    </row>
    <row r="9" spans="1:2">
      <c r="A9" s="384"/>
      <c r="B9" s="387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537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1" t="s">
        <v>575</v>
      </c>
      <c r="B1" s="381"/>
    </row>
    <row r="2" spans="1:2" ht="18.75">
      <c r="A2" s="366" t="s">
        <v>529</v>
      </c>
      <c r="B2" s="366"/>
    </row>
    <row r="3" spans="1:2" ht="18.75">
      <c r="A3" s="367" t="s">
        <v>667</v>
      </c>
      <c r="B3" s="367"/>
    </row>
    <row r="4" spans="1:2" ht="18.75">
      <c r="A4" s="366" t="s">
        <v>0</v>
      </c>
      <c r="B4" s="366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88" t="s">
        <v>136</v>
      </c>
      <c r="B8" s="385" t="s">
        <v>406</v>
      </c>
    </row>
    <row r="9" spans="1:2">
      <c r="A9" s="389"/>
      <c r="B9" s="386"/>
    </row>
    <row r="10" spans="1:2">
      <c r="A10" s="390"/>
      <c r="B10" s="387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543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F28" sqref="F28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1" t="s">
        <v>576</v>
      </c>
      <c r="B1" s="381"/>
    </row>
    <row r="2" spans="1:4" ht="18.75">
      <c r="A2" s="366" t="s">
        <v>530</v>
      </c>
      <c r="B2" s="366"/>
    </row>
    <row r="3" spans="1:4" ht="18.75">
      <c r="A3" s="367" t="s">
        <v>679</v>
      </c>
      <c r="B3" s="367"/>
    </row>
    <row r="4" spans="1:4" ht="18.75">
      <c r="A4" s="366" t="s">
        <v>0</v>
      </c>
      <c r="B4" s="366"/>
    </row>
    <row r="7" spans="1:4">
      <c r="A7" s="391" t="s">
        <v>147</v>
      </c>
      <c r="B7" s="393" t="s">
        <v>406</v>
      </c>
    </row>
    <row r="8" spans="1:4">
      <c r="A8" s="392"/>
      <c r="B8" s="393"/>
    </row>
    <row r="9" spans="1:4" ht="15.75">
      <c r="A9" s="351" t="s">
        <v>132</v>
      </c>
      <c r="B9" s="214">
        <v>5101069.1100000003</v>
      </c>
      <c r="C9" s="348"/>
    </row>
    <row r="10" spans="1:4" ht="15.75">
      <c r="A10" s="352" t="s">
        <v>151</v>
      </c>
      <c r="B10" s="211">
        <f>SUM(B9)</f>
        <v>5101069.1100000003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/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0</v>
      </c>
    </row>
    <row r="26" spans="1:3" ht="18.75">
      <c r="A26" s="354" t="s">
        <v>109</v>
      </c>
      <c r="B26" s="190">
        <f>+B10+B25</f>
        <v>5101069.1100000003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66" t="s">
        <v>575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1" ht="18.75">
      <c r="A3" s="366" t="s">
        <v>152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</row>
    <row r="4" spans="1:11" ht="18.75">
      <c r="A4" s="367" t="s">
        <v>407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</row>
    <row r="5" spans="1:11" ht="18.75">
      <c r="A5" s="366" t="s">
        <v>0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569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88" zoomScale="98" zoomScaleNormal="98" workbookViewId="0">
      <selection activeCell="B14" sqref="B14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1" t="s">
        <v>574</v>
      </c>
      <c r="B1" s="381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57" t="s">
        <v>532</v>
      </c>
      <c r="B2" s="357"/>
    </row>
    <row r="3" spans="1:11" ht="15.75">
      <c r="A3" s="357" t="s">
        <v>680</v>
      </c>
      <c r="B3" s="357"/>
    </row>
    <row r="4" spans="1:11" ht="15" customHeight="1">
      <c r="A4" s="357" t="s">
        <v>0</v>
      </c>
      <c r="B4" s="357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1319699.72</v>
      </c>
    </row>
    <row r="10" spans="1:11" ht="17.25" customHeight="1">
      <c r="A10" s="116" t="s">
        <v>408</v>
      </c>
      <c r="B10" s="250">
        <v>597941.94999999995</v>
      </c>
    </row>
    <row r="11" spans="1:11" ht="15" customHeight="1">
      <c r="A11" s="116" t="s">
        <v>652</v>
      </c>
      <c r="B11" s="250">
        <v>359036.75</v>
      </c>
    </row>
    <row r="12" spans="1:11" ht="15" customHeight="1">
      <c r="A12" s="116" t="s">
        <v>626</v>
      </c>
      <c r="B12" s="250"/>
    </row>
    <row r="13" spans="1:11" ht="15.75">
      <c r="A13" s="116" t="s">
        <v>624</v>
      </c>
      <c r="B13" s="250">
        <v>355060</v>
      </c>
    </row>
    <row r="14" spans="1:11" ht="15.75">
      <c r="A14" s="116" t="s">
        <v>643</v>
      </c>
      <c r="B14" s="250"/>
    </row>
    <row r="15" spans="1:11" ht="15.75">
      <c r="A15" s="116" t="s">
        <v>645</v>
      </c>
      <c r="B15" s="250"/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/>
    </row>
    <row r="19" spans="1:2" ht="15.75">
      <c r="A19" s="116" t="s">
        <v>412</v>
      </c>
      <c r="B19" s="250"/>
    </row>
    <row r="20" spans="1:2" ht="15.75">
      <c r="A20" s="116" t="s">
        <v>650</v>
      </c>
      <c r="B20" s="250">
        <v>7661.02</v>
      </c>
    </row>
    <row r="21" spans="1:2" ht="15.75">
      <c r="A21" s="116" t="s">
        <v>609</v>
      </c>
      <c r="B21" s="250"/>
    </row>
    <row r="22" spans="1:2" ht="15.75">
      <c r="A22" s="117" t="s">
        <v>433</v>
      </c>
      <c r="B22" s="249">
        <f>B36+B23</f>
        <v>5895799.1599999983</v>
      </c>
    </row>
    <row r="23" spans="1:2" ht="15.75">
      <c r="A23" s="117" t="s">
        <v>434</v>
      </c>
      <c r="B23" s="249">
        <f>SUM(B24:B35)</f>
        <v>449200.67</v>
      </c>
    </row>
    <row r="24" spans="1:2" ht="15.75">
      <c r="A24" s="116" t="s">
        <v>413</v>
      </c>
      <c r="B24" s="250">
        <v>146558.99</v>
      </c>
    </row>
    <row r="25" spans="1:2" ht="15.75">
      <c r="A25" s="116" t="s">
        <v>648</v>
      </c>
      <c r="B25" s="250">
        <v>32897.550000000003</v>
      </c>
    </row>
    <row r="26" spans="1:2" ht="15.75">
      <c r="A26" s="116" t="s">
        <v>414</v>
      </c>
      <c r="B26" s="250"/>
    </row>
    <row r="27" spans="1:2" ht="15.75">
      <c r="A27" s="116" t="s">
        <v>415</v>
      </c>
      <c r="B27" s="250"/>
    </row>
    <row r="28" spans="1:2" ht="15.75">
      <c r="A28" s="116" t="s">
        <v>197</v>
      </c>
      <c r="B28" s="250"/>
    </row>
    <row r="29" spans="1:2" ht="15.75">
      <c r="A29" s="116" t="s">
        <v>416</v>
      </c>
      <c r="B29" s="250"/>
    </row>
    <row r="30" spans="1:2" ht="15.75">
      <c r="A30" s="116" t="s">
        <v>660</v>
      </c>
      <c r="B30" s="250"/>
    </row>
    <row r="31" spans="1:2" ht="15.75">
      <c r="A31" s="116" t="s">
        <v>665</v>
      </c>
      <c r="B31" s="250"/>
    </row>
    <row r="32" spans="1:2" ht="15.75">
      <c r="A32" s="116" t="s">
        <v>417</v>
      </c>
      <c r="B32" s="250"/>
    </row>
    <row r="33" spans="1:3" ht="15.75">
      <c r="A33" s="116" t="s">
        <v>603</v>
      </c>
      <c r="B33" s="250">
        <v>269744.13</v>
      </c>
    </row>
    <row r="34" spans="1:3" ht="15.75">
      <c r="A34" s="116" t="s">
        <v>215</v>
      </c>
      <c r="B34" s="251"/>
    </row>
    <row r="35" spans="1:3" ht="15.75">
      <c r="A35" s="116" t="s">
        <v>597</v>
      </c>
      <c r="B35" s="251"/>
    </row>
    <row r="36" spans="1:3" ht="15.75">
      <c r="A36" s="117" t="s">
        <v>435</v>
      </c>
      <c r="B36" s="249">
        <f>SUM(B37:B75)</f>
        <v>5446598.4899999984</v>
      </c>
    </row>
    <row r="37" spans="1:3" ht="15.75">
      <c r="A37" s="116" t="s">
        <v>586</v>
      </c>
      <c r="B37" s="250">
        <v>334603.38</v>
      </c>
    </row>
    <row r="38" spans="1:3" ht="15.75">
      <c r="A38" s="116" t="s">
        <v>614</v>
      </c>
      <c r="B38" s="250"/>
    </row>
    <row r="39" spans="1:3" ht="15.75">
      <c r="A39" s="116" t="s">
        <v>580</v>
      </c>
      <c r="B39" s="237"/>
    </row>
    <row r="40" spans="1:3" ht="15.75">
      <c r="A40" s="116" t="s">
        <v>259</v>
      </c>
      <c r="B40" s="250">
        <v>3154331.66</v>
      </c>
      <c r="C40" s="239"/>
    </row>
    <row r="41" spans="1:3" ht="15.75">
      <c r="A41" s="116" t="s">
        <v>598</v>
      </c>
      <c r="B41" s="250"/>
      <c r="C41" s="240"/>
    </row>
    <row r="42" spans="1:3" ht="15.75">
      <c r="A42" s="116" t="s">
        <v>605</v>
      </c>
      <c r="B42" s="250"/>
      <c r="C42" s="240"/>
    </row>
    <row r="43" spans="1:3" ht="15.75">
      <c r="A43" s="116" t="s">
        <v>607</v>
      </c>
      <c r="B43" s="250"/>
      <c r="C43" s="240"/>
    </row>
    <row r="44" spans="1:3" ht="15.75">
      <c r="A44" s="116" t="s">
        <v>612</v>
      </c>
      <c r="B44" s="250"/>
      <c r="C44" s="240"/>
    </row>
    <row r="45" spans="1:3" ht="15.75">
      <c r="A45" s="116" t="s">
        <v>621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585</v>
      </c>
      <c r="B48" s="250">
        <v>251532.79999999999</v>
      </c>
    </row>
    <row r="49" spans="1:2" ht="15.75">
      <c r="A49" s="116" t="s">
        <v>620</v>
      </c>
      <c r="B49" s="250"/>
    </row>
    <row r="50" spans="1:2" ht="15.75">
      <c r="A50" s="116" t="s">
        <v>581</v>
      </c>
      <c r="B50" s="250"/>
    </row>
    <row r="51" spans="1:2" ht="15.75">
      <c r="A51" s="116" t="s">
        <v>582</v>
      </c>
      <c r="B51" s="250"/>
    </row>
    <row r="52" spans="1:2" ht="15.75">
      <c r="A52" s="116" t="s">
        <v>579</v>
      </c>
      <c r="B52" s="250">
        <v>129519.51</v>
      </c>
    </row>
    <row r="53" spans="1:2" ht="15.75">
      <c r="A53" s="116" t="s">
        <v>613</v>
      </c>
      <c r="B53" s="250"/>
    </row>
    <row r="54" spans="1:2" ht="15.75">
      <c r="A54" s="116" t="s">
        <v>611</v>
      </c>
      <c r="B54" s="250"/>
    </row>
    <row r="55" spans="1:2" ht="15.75">
      <c r="A55" s="116" t="s">
        <v>646</v>
      </c>
      <c r="B55" s="250"/>
    </row>
    <row r="56" spans="1:2" ht="15.75">
      <c r="A56" s="116" t="s">
        <v>653</v>
      </c>
      <c r="B56" s="250">
        <v>33252.01</v>
      </c>
    </row>
    <row r="57" spans="1:2" ht="15.75">
      <c r="A57" s="116" t="s">
        <v>588</v>
      </c>
      <c r="B57" s="250"/>
    </row>
    <row r="58" spans="1:2" ht="15.75">
      <c r="A58" s="116" t="s">
        <v>606</v>
      </c>
      <c r="B58" s="250"/>
    </row>
    <row r="59" spans="1:2" ht="15.75">
      <c r="A59" s="116" t="s">
        <v>619</v>
      </c>
      <c r="B59" s="250">
        <v>207920</v>
      </c>
    </row>
    <row r="60" spans="1:2" ht="15.75">
      <c r="A60" s="116" t="s">
        <v>584</v>
      </c>
      <c r="B60" s="250">
        <v>22374</v>
      </c>
    </row>
    <row r="61" spans="1:2" ht="15.75">
      <c r="A61" s="116" t="s">
        <v>419</v>
      </c>
      <c r="B61" s="250">
        <v>180718.02</v>
      </c>
    </row>
    <row r="62" spans="1:2" ht="15.75">
      <c r="A62" s="116" t="s">
        <v>418</v>
      </c>
      <c r="B62" s="250"/>
    </row>
    <row r="63" spans="1:2" ht="15.75">
      <c r="A63" s="116" t="s">
        <v>591</v>
      </c>
      <c r="B63" s="250"/>
    </row>
    <row r="64" spans="1:2" ht="15.75">
      <c r="A64" s="116" t="s">
        <v>649</v>
      </c>
      <c r="B64" s="250"/>
    </row>
    <row r="65" spans="1:2" ht="15.75">
      <c r="A65" s="116" t="s">
        <v>587</v>
      </c>
      <c r="B65" s="250">
        <v>49248</v>
      </c>
    </row>
    <row r="66" spans="1:2" ht="15.75">
      <c r="A66" s="116" t="s">
        <v>265</v>
      </c>
      <c r="B66" s="250">
        <v>526922.43999999994</v>
      </c>
    </row>
    <row r="67" spans="1:2" ht="15.75">
      <c r="A67" s="116" t="s">
        <v>604</v>
      </c>
      <c r="B67" s="250"/>
    </row>
    <row r="68" spans="1:2" ht="15.75">
      <c r="A68" s="116" t="s">
        <v>618</v>
      </c>
      <c r="B68" s="250"/>
    </row>
    <row r="69" spans="1:2" ht="15.75">
      <c r="A69" s="116" t="s">
        <v>583</v>
      </c>
      <c r="B69" s="250"/>
    </row>
    <row r="70" spans="1:2" ht="15.75">
      <c r="A70" s="116" t="s">
        <v>658</v>
      </c>
      <c r="B70" s="288"/>
    </row>
    <row r="71" spans="1:2" ht="15.75">
      <c r="A71" s="116" t="s">
        <v>656</v>
      </c>
      <c r="B71" s="250"/>
    </row>
    <row r="72" spans="1:2" ht="15.75">
      <c r="A72" s="116" t="s">
        <v>589</v>
      </c>
      <c r="B72" s="250"/>
    </row>
    <row r="73" spans="1:2" ht="15.75">
      <c r="A73" s="116" t="s">
        <v>478</v>
      </c>
      <c r="B73" s="250"/>
    </row>
    <row r="74" spans="1:2" ht="15.75">
      <c r="A74" s="116" t="s">
        <v>590</v>
      </c>
      <c r="B74" s="320">
        <v>556176.67000000004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644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7215498.879999998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opLeftCell="C24" workbookViewId="0">
      <selection activeCell="F56" sqref="F56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58" t="s">
        <v>595</v>
      </c>
      <c r="D2" s="358"/>
      <c r="E2" s="358"/>
      <c r="F2" s="358"/>
      <c r="G2" s="358"/>
      <c r="H2" s="358"/>
    </row>
    <row r="3" spans="1:10" ht="15.75">
      <c r="C3" s="359" t="s">
        <v>338</v>
      </c>
      <c r="D3" s="359"/>
      <c r="E3" s="359"/>
      <c r="F3" s="359"/>
      <c r="G3" s="359"/>
      <c r="H3" s="359"/>
    </row>
    <row r="4" spans="1:10" ht="15.75" customHeight="1">
      <c r="C4" s="358" t="s">
        <v>673</v>
      </c>
      <c r="D4" s="358"/>
      <c r="E4" s="358"/>
      <c r="F4" s="358"/>
      <c r="G4" s="358"/>
      <c r="H4" s="358"/>
    </row>
    <row r="5" spans="1:10" ht="15.75">
      <c r="C5" s="359" t="s">
        <v>0</v>
      </c>
      <c r="D5" s="359"/>
      <c r="E5" s="359"/>
      <c r="F5" s="359"/>
      <c r="G5" s="359"/>
      <c r="H5" s="359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2023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3230345.4800000004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6292413.5300000003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21893478.290000003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31416237.300000004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7215498.879999998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7215498.879999998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38631736.18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95142777.189999998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5101069.1100000003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100243846.3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100243846.3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528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-61612110.119999997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-61612110.119999997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38631736.18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20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customHeight="1">
      <c r="C65" s="202"/>
      <c r="D65" s="164"/>
      <c r="E65" s="164"/>
      <c r="F65" s="233"/>
      <c r="G65" s="258"/>
      <c r="H65" s="163"/>
      <c r="I65" s="78"/>
      <c r="J65" s="259"/>
      <c r="K65" s="143"/>
    </row>
    <row r="66" spans="1:11" ht="20.25" customHeight="1">
      <c r="C66" s="202"/>
      <c r="D66" s="164"/>
      <c r="E66" s="164"/>
      <c r="F66" s="233"/>
      <c r="G66" s="258"/>
      <c r="H66" s="163"/>
      <c r="I66" s="78"/>
      <c r="J66" s="259"/>
      <c r="K66" s="143"/>
    </row>
    <row r="67" spans="1:11" ht="20.25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>
      <c r="A69" s="146"/>
      <c r="C69" s="10" t="s">
        <v>610</v>
      </c>
      <c r="D69" s="337"/>
      <c r="E69" s="164"/>
      <c r="G69" s="150"/>
      <c r="H69" s="163"/>
      <c r="I69" s="332"/>
      <c r="J69" s="332"/>
    </row>
    <row r="70" spans="1:11">
      <c r="C70" s="201" t="s">
        <v>602</v>
      </c>
      <c r="D70" s="334" t="s">
        <v>651</v>
      </c>
      <c r="E70" s="335"/>
      <c r="F70" s="335" t="s">
        <v>639</v>
      </c>
      <c r="G70" s="201"/>
      <c r="H70" s="201"/>
      <c r="I70" s="201"/>
      <c r="J70" s="201"/>
    </row>
    <row r="71" spans="1:11" ht="15.75" customHeight="1">
      <c r="C71" s="360" t="s">
        <v>635</v>
      </c>
      <c r="D71" s="360"/>
      <c r="E71" s="206"/>
      <c r="F71" s="108" t="s">
        <v>640</v>
      </c>
      <c r="I71" s="108"/>
      <c r="J71" s="108"/>
    </row>
    <row r="72" spans="1:11">
      <c r="C72" s="10"/>
      <c r="D72" s="202"/>
      <c r="E72" s="202"/>
      <c r="F72" s="10"/>
      <c r="G72" s="10"/>
      <c r="H72" s="10"/>
      <c r="J72" s="8"/>
    </row>
    <row r="73" spans="1:11" ht="15.75" customHeight="1">
      <c r="C73" s="4"/>
      <c r="D73" s="4"/>
      <c r="E73" s="4"/>
      <c r="F73" s="4"/>
      <c r="G73" s="4"/>
      <c r="H73" s="4"/>
      <c r="I73" s="4"/>
      <c r="J73" s="4"/>
    </row>
    <row r="74" spans="1:11">
      <c r="D74" s="108" t="s">
        <v>684</v>
      </c>
    </row>
    <row r="75" spans="1:11" ht="15" customHeight="1">
      <c r="C75" s="206" t="s">
        <v>663</v>
      </c>
      <c r="D75" s="206" t="s">
        <v>664</v>
      </c>
      <c r="E75" s="206"/>
      <c r="F75" s="206"/>
      <c r="G75" s="206"/>
      <c r="H75" s="206"/>
      <c r="I75" s="206"/>
      <c r="J75" s="206"/>
    </row>
    <row r="76" spans="1:11" ht="15" customHeight="1">
      <c r="C76" s="347" t="s">
        <v>662</v>
      </c>
      <c r="D76" s="347"/>
      <c r="E76" s="347"/>
      <c r="F76" s="347"/>
      <c r="G76" s="347"/>
      <c r="H76" s="347"/>
      <c r="I76" s="347"/>
    </row>
    <row r="77" spans="1:11">
      <c r="F77" s="8"/>
      <c r="H77" s="68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1" workbookViewId="0">
      <selection activeCell="D36" sqref="D36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641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58" t="s">
        <v>595</v>
      </c>
      <c r="D2" s="358"/>
      <c r="E2" s="358"/>
      <c r="F2" s="358"/>
      <c r="G2" s="358"/>
      <c r="H2" s="358"/>
      <c r="I2" s="262"/>
      <c r="J2" s="262"/>
    </row>
    <row r="3" spans="1:11" ht="15.75">
      <c r="A3" s="260"/>
      <c r="B3" s="261"/>
      <c r="C3" s="359" t="s">
        <v>343</v>
      </c>
      <c r="D3" s="359"/>
      <c r="E3" s="359"/>
      <c r="F3" s="359"/>
      <c r="G3" s="359"/>
      <c r="H3" s="359"/>
      <c r="I3" s="262"/>
      <c r="J3" s="262"/>
    </row>
    <row r="4" spans="1:11" ht="15.75">
      <c r="A4" s="260"/>
      <c r="B4" s="261"/>
      <c r="C4" s="359" t="s">
        <v>674</v>
      </c>
      <c r="D4" s="359"/>
      <c r="E4" s="359"/>
      <c r="F4" s="359"/>
      <c r="G4" s="359"/>
      <c r="H4" s="359"/>
      <c r="I4" s="262"/>
      <c r="J4" s="262"/>
    </row>
    <row r="5" spans="1:11" ht="15.75">
      <c r="A5" s="260"/>
      <c r="B5" s="261"/>
      <c r="C5" s="359" t="s">
        <v>0</v>
      </c>
      <c r="D5" s="359"/>
      <c r="E5" s="359"/>
      <c r="F5" s="359"/>
      <c r="G5" s="359"/>
      <c r="H5" s="359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2023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531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5101069.1100000003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0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5101069.1100000003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533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1319699.72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5446598.4899999984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449200.67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7215498.879999998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-2114429.7699999977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4"/>
    </row>
    <row r="38" spans="1:11">
      <c r="D38" s="333"/>
      <c r="F38" s="78"/>
    </row>
    <row r="39" spans="1:11">
      <c r="D39" s="289" t="s">
        <v>636</v>
      </c>
      <c r="F39" s="64" t="s">
        <v>637</v>
      </c>
    </row>
    <row r="40" spans="1:11">
      <c r="D40" s="64" t="s">
        <v>616</v>
      </c>
      <c r="F40" s="64" t="s">
        <v>625</v>
      </c>
    </row>
    <row r="42" spans="1:11">
      <c r="D42" s="108" t="s">
        <v>685</v>
      </c>
      <c r="E42" s="4"/>
    </row>
    <row r="43" spans="1:11">
      <c r="D43" s="64" t="s">
        <v>638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2" t="s">
        <v>596</v>
      </c>
      <c r="C2" s="362"/>
      <c r="D2" s="362"/>
      <c r="E2" s="362"/>
      <c r="F2" s="362"/>
      <c r="G2" s="362"/>
      <c r="H2" s="358"/>
      <c r="I2" s="358"/>
      <c r="J2" s="358"/>
      <c r="K2" s="358"/>
      <c r="L2" s="358"/>
      <c r="M2" s="358"/>
    </row>
    <row r="3" spans="1:15" ht="15.75">
      <c r="B3" s="361" t="s">
        <v>391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</row>
    <row r="4" spans="1:15" ht="15.75">
      <c r="B4" s="361" t="s">
        <v>392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</row>
    <row r="5" spans="1:15" ht="15.75">
      <c r="B5" s="361" t="s">
        <v>0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 t="shared" ref="M10:M12" si="0"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 t="shared" si="0"/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 t="shared" si="0"/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 t="shared" ref="M16:M19" si="1"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 t="shared" si="1"/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 t="shared" si="1"/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 t="shared" si="1"/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58" t="s">
        <v>576</v>
      </c>
      <c r="D2" s="358"/>
      <c r="E2" s="358"/>
      <c r="F2" s="358"/>
      <c r="G2" s="358"/>
      <c r="H2" s="358"/>
    </row>
    <row r="3" spans="2:13" ht="15.75">
      <c r="C3" s="361" t="s">
        <v>344</v>
      </c>
      <c r="D3" s="361"/>
      <c r="E3" s="361"/>
      <c r="F3" s="361"/>
      <c r="G3" s="361"/>
      <c r="H3" s="361"/>
    </row>
    <row r="4" spans="2:13" ht="15.75">
      <c r="C4" s="361" t="str">
        <f>+[1]ERF!C4</f>
        <v>Del ejercicio terminado al 31 de diciembre del 2017 y 2016</v>
      </c>
      <c r="D4" s="361"/>
      <c r="E4" s="361"/>
      <c r="F4" s="361"/>
      <c r="G4" s="361"/>
      <c r="H4" s="361"/>
    </row>
    <row r="5" spans="2:13" ht="15.75">
      <c r="C5" s="361" t="s">
        <v>0</v>
      </c>
      <c r="D5" s="361"/>
      <c r="E5" s="361"/>
      <c r="F5" s="361"/>
      <c r="G5" s="361"/>
      <c r="H5" s="361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22" activePane="bottomLeft" state="frozen"/>
      <selection pane="bottomLeft" activeCell="C35" sqref="C35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58" t="s">
        <v>576</v>
      </c>
      <c r="C1" s="358"/>
      <c r="D1" s="184"/>
      <c r="E1" s="184"/>
      <c r="F1" s="184"/>
      <c r="G1" s="184"/>
    </row>
    <row r="2" spans="1:7" ht="18.75">
      <c r="B2" s="366" t="s">
        <v>534</v>
      </c>
      <c r="C2" s="366"/>
      <c r="D2" s="57"/>
    </row>
    <row r="3" spans="1:7" ht="18.75">
      <c r="B3" s="367" t="s">
        <v>675</v>
      </c>
      <c r="C3" s="367"/>
      <c r="D3" s="111"/>
    </row>
    <row r="4" spans="1:7" ht="18.75">
      <c r="B4" s="366" t="s">
        <v>0</v>
      </c>
      <c r="C4" s="366"/>
      <c r="D4" s="57"/>
    </row>
    <row r="5" spans="1:7">
      <c r="C5" s="10"/>
    </row>
    <row r="6" spans="1:7" ht="15.75">
      <c r="A6" s="121"/>
      <c r="C6" s="10"/>
    </row>
    <row r="7" spans="1:7" ht="15" customHeight="1">
      <c r="A7" s="363" t="s">
        <v>450</v>
      </c>
      <c r="B7" s="363" t="s">
        <v>127</v>
      </c>
      <c r="C7" s="368" t="s">
        <v>406</v>
      </c>
    </row>
    <row r="8" spans="1:7" ht="15" customHeight="1">
      <c r="A8" s="364"/>
      <c r="B8" s="364"/>
      <c r="C8" s="369"/>
    </row>
    <row r="9" spans="1:7" ht="15" customHeight="1">
      <c r="A9" s="365"/>
      <c r="B9" s="364"/>
      <c r="C9" s="369"/>
    </row>
    <row r="10" spans="1:7" s="11" customFormat="1" ht="15.75">
      <c r="A10" s="122"/>
      <c r="B10" s="58" t="s">
        <v>131</v>
      </c>
      <c r="C10" s="370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>
        <v>1819.99</v>
      </c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3228525.49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/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3230345.4800000004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3230345.4800000004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sqref="A1:B16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66" t="s">
        <v>576</v>
      </c>
      <c r="B1" s="366"/>
    </row>
    <row r="2" spans="1:2" ht="18.75">
      <c r="A2" s="366" t="s">
        <v>461</v>
      </c>
      <c r="B2" s="366"/>
    </row>
    <row r="3" spans="1:2" ht="18.75">
      <c r="A3" s="367" t="s">
        <v>676</v>
      </c>
      <c r="B3" s="367"/>
    </row>
    <row r="4" spans="1:2" ht="18.75">
      <c r="A4" s="366" t="s">
        <v>0</v>
      </c>
      <c r="B4" s="366"/>
    </row>
    <row r="6" spans="1:2">
      <c r="A6" s="9"/>
    </row>
    <row r="8" spans="1:2" ht="15" customHeight="1">
      <c r="A8" s="374" t="s">
        <v>136</v>
      </c>
      <c r="B8" s="371" t="s">
        <v>406</v>
      </c>
    </row>
    <row r="9" spans="1:2" ht="15" customHeight="1">
      <c r="A9" s="375"/>
      <c r="B9" s="372"/>
    </row>
    <row r="10" spans="1:2" ht="15.75" customHeight="1">
      <c r="A10" s="376"/>
      <c r="B10" s="373"/>
    </row>
    <row r="11" spans="1:2" s="9" customFormat="1" ht="15.75">
      <c r="A11" s="112" t="s">
        <v>535</v>
      </c>
      <c r="B11" s="286"/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>
        <v>6292413.5300000003</v>
      </c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6292413.5300000003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sqref="A1:B12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58" t="s">
        <v>576</v>
      </c>
      <c r="B1" s="358"/>
    </row>
    <row r="2" spans="1:3" ht="18.75">
      <c r="A2" s="366" t="s">
        <v>524</v>
      </c>
      <c r="B2" s="366"/>
    </row>
    <row r="3" spans="1:3" ht="18.75">
      <c r="A3" s="367" t="s">
        <v>677</v>
      </c>
      <c r="B3" s="367"/>
    </row>
    <row r="4" spans="1:3" ht="18.75">
      <c r="A4" s="366" t="s">
        <v>0</v>
      </c>
      <c r="B4" s="366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601589.36</v>
      </c>
    </row>
    <row r="9" spans="1:3" ht="15.75">
      <c r="A9" s="113" t="s">
        <v>669</v>
      </c>
      <c r="B9" s="247">
        <v>3456325.01</v>
      </c>
    </row>
    <row r="10" spans="1:3" ht="15.75">
      <c r="A10" s="113" t="s">
        <v>670</v>
      </c>
      <c r="B10" s="208">
        <v>17123560.23</v>
      </c>
    </row>
    <row r="11" spans="1:3" ht="15.75">
      <c r="A11" s="113" t="s">
        <v>571</v>
      </c>
      <c r="B11" s="322">
        <v>712003.69</v>
      </c>
    </row>
    <row r="12" spans="1:3">
      <c r="A12" s="24" t="s">
        <v>143</v>
      </c>
      <c r="B12" s="210">
        <f>SUM(B8:B11)</f>
        <v>21893478.290000003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fitToHeight="0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topLeftCell="A4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58" t="s">
        <v>576</v>
      </c>
      <c r="B1" s="358"/>
      <c r="C1" s="358"/>
      <c r="D1" s="358"/>
      <c r="E1" s="358"/>
      <c r="F1" s="358"/>
      <c r="G1" s="358"/>
      <c r="H1" s="358"/>
    </row>
    <row r="2" spans="1:9" ht="15.75">
      <c r="A2" s="361" t="s">
        <v>544</v>
      </c>
      <c r="B2" s="361"/>
      <c r="C2" s="361"/>
      <c r="D2" s="361"/>
      <c r="E2" s="361"/>
      <c r="F2" s="361"/>
      <c r="G2" s="361"/>
      <c r="H2" s="361"/>
    </row>
    <row r="3" spans="1:9" ht="15.75">
      <c r="A3" s="361" t="s">
        <v>627</v>
      </c>
      <c r="B3" s="361"/>
      <c r="C3" s="361"/>
      <c r="D3" s="361"/>
      <c r="E3" s="361"/>
      <c r="F3" s="361"/>
      <c r="G3" s="361"/>
      <c r="H3" s="361"/>
    </row>
    <row r="4" spans="1:9" ht="15.75">
      <c r="A4" s="361" t="s">
        <v>16</v>
      </c>
      <c r="B4" s="361"/>
      <c r="C4" s="361"/>
      <c r="D4" s="361"/>
      <c r="E4" s="361"/>
      <c r="F4" s="361"/>
      <c r="G4" s="361"/>
      <c r="H4" s="361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545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546</v>
      </c>
      <c r="B7" s="173"/>
      <c r="C7" s="173"/>
      <c r="D7" s="173"/>
      <c r="E7" s="173"/>
      <c r="F7" s="173"/>
      <c r="G7" s="173"/>
      <c r="H7" s="173"/>
    </row>
    <row r="8" spans="1:9">
      <c r="A8" s="377" t="s">
        <v>547</v>
      </c>
      <c r="B8" s="379" t="s">
        <v>548</v>
      </c>
      <c r="C8" s="185" t="s">
        <v>549</v>
      </c>
      <c r="D8" s="186" t="s">
        <v>550</v>
      </c>
      <c r="E8" s="185" t="s">
        <v>551</v>
      </c>
      <c r="F8" s="185" t="s">
        <v>552</v>
      </c>
      <c r="G8" s="186" t="s">
        <v>553</v>
      </c>
      <c r="H8" s="377" t="s">
        <v>109</v>
      </c>
    </row>
    <row r="9" spans="1:9">
      <c r="A9" s="378"/>
      <c r="B9" s="380"/>
      <c r="C9" s="187" t="s">
        <v>554</v>
      </c>
      <c r="D9" s="188" t="s">
        <v>555</v>
      </c>
      <c r="E9" s="187" t="s">
        <v>556</v>
      </c>
      <c r="F9" s="187" t="s">
        <v>557</v>
      </c>
      <c r="G9" s="188" t="s">
        <v>558</v>
      </c>
      <c r="H9" s="378"/>
    </row>
    <row r="10" spans="1:9">
      <c r="A10" s="175" t="s">
        <v>559</v>
      </c>
      <c r="B10" s="176"/>
      <c r="C10" s="176"/>
      <c r="D10" s="176"/>
      <c r="E10" s="176"/>
      <c r="F10" s="176"/>
      <c r="G10" s="176"/>
      <c r="H10" s="176">
        <f>SUM(B10:G10)</f>
        <v>0</v>
      </c>
      <c r="I10" s="127"/>
    </row>
    <row r="11" spans="1:9">
      <c r="A11" s="133" t="s">
        <v>560</v>
      </c>
      <c r="B11" s="176"/>
      <c r="C11" s="176"/>
      <c r="D11" s="176"/>
      <c r="E11" s="176"/>
      <c r="F11" s="176"/>
      <c r="G11" s="176"/>
      <c r="H11" s="176">
        <f t="shared" ref="H11:H15" si="0">SUM(B11:G11)</f>
        <v>0</v>
      </c>
    </row>
    <row r="12" spans="1:9">
      <c r="A12" s="133" t="s">
        <v>561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562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563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564</v>
      </c>
      <c r="B16" s="178">
        <f>+B10+B12-B14-B15</f>
        <v>0</v>
      </c>
      <c r="C16" s="178">
        <f t="shared" ref="C16:G16" si="1">+C10+C12-C14-C15</f>
        <v>0</v>
      </c>
      <c r="D16" s="178">
        <f t="shared" si="1"/>
        <v>0</v>
      </c>
      <c r="E16" s="178">
        <f t="shared" si="1"/>
        <v>0</v>
      </c>
      <c r="F16" s="178">
        <f>+F10+F11+F12-F14-F15</f>
        <v>0</v>
      </c>
      <c r="G16" s="178">
        <f t="shared" si="1"/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565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566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567</v>
      </c>
      <c r="B20" s="176"/>
      <c r="C20" s="176"/>
      <c r="D20" s="176"/>
      <c r="E20" s="176"/>
      <c r="F20" s="176"/>
      <c r="G20" s="176"/>
      <c r="H20" s="176">
        <f t="shared" ref="H20:H21" si="2">SUM(B20:G20)</f>
        <v>0</v>
      </c>
      <c r="I20" s="127"/>
    </row>
    <row r="21" spans="1:9">
      <c r="A21" s="177" t="s">
        <v>562</v>
      </c>
      <c r="B21" s="176"/>
      <c r="C21" s="176"/>
      <c r="D21" s="176"/>
      <c r="E21" s="176"/>
      <c r="F21" s="176"/>
      <c r="G21" s="176"/>
      <c r="H21" s="176">
        <f t="shared" si="2"/>
        <v>0</v>
      </c>
    </row>
    <row r="22" spans="1:9">
      <c r="A22" s="133" t="s">
        <v>564</v>
      </c>
      <c r="B22" s="178">
        <f>+B19+B20-B21</f>
        <v>0</v>
      </c>
      <c r="C22" s="178">
        <f t="shared" ref="C22:H22" si="3">+C19+C20-C21</f>
        <v>0</v>
      </c>
      <c r="D22" s="178">
        <f t="shared" si="3"/>
        <v>0</v>
      </c>
      <c r="E22" s="178">
        <f t="shared" si="3"/>
        <v>0</v>
      </c>
      <c r="F22" s="178">
        <f t="shared" si="3"/>
        <v>0</v>
      </c>
      <c r="G22" s="178">
        <f t="shared" si="3"/>
        <v>0</v>
      </c>
      <c r="H22" s="178">
        <f t="shared" si="3"/>
        <v>0</v>
      </c>
    </row>
    <row r="23" spans="1:9">
      <c r="A23" s="177" t="s">
        <v>568</v>
      </c>
      <c r="B23" s="178">
        <f>+B16-B22</f>
        <v>0</v>
      </c>
      <c r="C23" s="178">
        <f t="shared" ref="C23:H23" si="4">+C16-C22</f>
        <v>0</v>
      </c>
      <c r="D23" s="178">
        <f t="shared" si="4"/>
        <v>0</v>
      </c>
      <c r="E23" s="178">
        <f t="shared" si="4"/>
        <v>0</v>
      </c>
      <c r="F23" s="178">
        <f t="shared" si="4"/>
        <v>0</v>
      </c>
      <c r="G23" s="178">
        <f t="shared" si="4"/>
        <v>0</v>
      </c>
      <c r="H23" s="179">
        <f t="shared" si="4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2024-04-04T20:52:45Z</cp:lastPrinted>
  <dcterms:created xsi:type="dcterms:W3CDTF">2018-05-02T13:48:18Z</dcterms:created>
  <dcterms:modified xsi:type="dcterms:W3CDTF">2024-05-09T19:19:36Z</dcterms:modified>
</cp:coreProperties>
</file>