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L30" i="2"/>
  <c r="L56" i="2"/>
  <c r="L20" i="2"/>
  <c r="K20" i="2" l="1"/>
  <c r="J20" i="2" l="1"/>
  <c r="J14" i="2" l="1"/>
  <c r="H66" i="2" l="1"/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14" i="2"/>
  <c r="L87" i="2" l="1"/>
  <c r="K74" i="2"/>
  <c r="K66" i="2"/>
  <c r="K56" i="2"/>
  <c r="K3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<sst xmlns="http://schemas.openxmlformats.org/spreadsheetml/2006/main" count="131" uniqueCount="130">
  <si>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</si>
  <si>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</si>
  <si>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</si>
  <si>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</si>
  <si>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</si>
  <si>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</si>
  <si>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</si>
  <si>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</si>
  <si>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</si>
  <si>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</si>
  <si>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</si>
  <si>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</si>
  <si>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</si>
  <si>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</si>
  <si>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</si>
  <si>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</si>
  <si>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</si>
  <si>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</si>
  <si>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</si>
  <si>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</si>
  <si>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</si>
  <si>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</si>
  <si>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</si>
  <si>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</si>
  <si>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</si>
  <si>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</si>
  <si>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</si>
  <si>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</si>
  <si>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</si>
  <si>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</si>
  <si>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</si>
  <si>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</si>
  <si>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</si>
  <si>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</si>
  <si>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</si>
  <si>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</si>
  <si>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</si>
  <si>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</si>
  <si>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</si>
  <si>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</si>
  <si>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</si>
  <si>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</si>
  <si>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</si>
  <si>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</si>
  <si>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</si>
  <si>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</si>
  <si>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</si>
  <si>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</si>
  <si>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</si>
  <si>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</si>
  <si>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</si>
  <si>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</si>
  <si>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</si>
  <si>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</si>
  <si>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</si>
  <si>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</si>
  <si>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</si>
  <si>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</si>
  <si>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</si>
  <si>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</si>
  <si>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</si>
  <si>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</si>
  <si>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</si>
  <si>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</si>
  <si>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</si>
  <si>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</si>
  <si>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</si>
  <si>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</si>
  <si>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</si>
  <si>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</si>
  <si>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</si>
  <si>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</si>
  <si>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</si>
  <si>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</si>
  <si>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</si>
  <si>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</si>
  <si>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</si>
  <si>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</si>
  <si>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</si>
  <si>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</si>
  <si>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</si>
  <si>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</si>
  <si>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</si>
  <si>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</si>
  <si>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</si>
  <si>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</si>
  <si>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</si>
  <si>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</si>
  <si>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</si>
  <si>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</si>
  <si>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</si>
  <si>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</si>
  <si>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</si>
  <si>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</si>
  <si>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</si>
  <si>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</si>
  <si>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</si>
  <si>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</si>
  <si>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</si>
  <si>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</si>
  <si>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</si>
  <si>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</si>
  <si>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</si>
  <si>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</si>
  <si>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</si>
  <si>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</si>
  <si>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</si>
  <si>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</si>
  <si>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</si>
  <si>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</si>
  <si>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</si>
  <si>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</si>
  <si>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</si>
  <si>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</si>
  <si>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</si>
  <si>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</si>
  <si>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</si>
  <si>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</si>
  <si>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</si>
  <si>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</si>
  <si>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</si>
  <si>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</si>
  <si>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</si>
  <si>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</si>
  <si>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</si>
  <si>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</si>
  <si>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</si>
  <si>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</si>
  <si>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</si>
  <si>
    <t xml:space="preserve">                                                                              APLICACIÓN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</si>
</sst>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A3" sqref="A3:P3"/>
    </sheetView>
  </sheetViews>
  <sheetFormatPr baseColWidth="10" defaultColWidth="11.42578125" defaultRowHeight="15" x14ac:dyDescent="0.25"/>
  <cols>
    <col min="1" max="1" width="38.85546875" customWidth="1"/>
    <col min="2" max="2" width="15.42578125" customWidth="1"/>
    <col min="3" max="3" width="9.85546875" hidden="1" customWidth="1"/>
    <col min="4" max="4" width="18.42578125" customWidth="1"/>
    <col min="5" max="5" width="12.85546875" customWidth="1"/>
    <col min="6" max="6" width="17.42578125" customWidth="1"/>
    <col min="7" max="8" width="16.5703125" customWidth="1"/>
    <col min="9" max="9" width="13.5703125" customWidth="1"/>
    <col min="10" max="10" width="16" customWidth="1"/>
    <col min="11" max="11" width="22.285156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129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123</v>
      </c>
      <c r="B8" s="111" t="s">
        <v>125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>
        <v>9146156.9499999993</v>
      </c>
      <c r="I8" s="117">
        <v>6696109.2999999998</v>
      </c>
      <c r="J8" s="119">
        <v>6291602.3899999997</v>
      </c>
      <c r="K8" s="119">
        <v>14993003.75</v>
      </c>
      <c r="L8" s="119">
        <v>8291340.3499999996</v>
      </c>
      <c r="M8" s="119">
        <v>9369224.2400000002</v>
      </c>
      <c r="N8" s="119"/>
      <c r="O8" s="119"/>
      <c r="P8" s="119">
        <f>+D8+E8+F8+G8+H8+I8+J8+K8+L8+M8+N8+O8</f>
        <v>86457425.519999996</v>
      </c>
    </row>
    <row r="9" spans="1:17" ht="15.75" customHeight="1" x14ac:dyDescent="0.25">
      <c r="A9" s="101"/>
      <c r="B9" s="112" t="s">
        <v>126</v>
      </c>
      <c r="C9" s="120"/>
      <c r="D9" s="120">
        <v>0</v>
      </c>
      <c r="E9" s="120">
        <v>0</v>
      </c>
      <c r="F9" s="121"/>
      <c r="G9" s="117">
        <v>14999851.300000001</v>
      </c>
      <c r="H9" s="117">
        <v>7499122.9100000001</v>
      </c>
      <c r="I9" s="117">
        <v>7497723.71</v>
      </c>
      <c r="J9" s="119">
        <v>7498756.8200000003</v>
      </c>
      <c r="K9" s="119">
        <v>7498909.9000000004</v>
      </c>
      <c r="L9" s="119">
        <v>7499835.2199999997</v>
      </c>
      <c r="M9" s="119">
        <v>7499746.2999999998</v>
      </c>
      <c r="N9" s="119"/>
      <c r="O9" s="119"/>
      <c r="P9" s="119">
        <f>+D9+E9+F9+G9+H9+I9+J9+K9+L9+M9+N9+O9</f>
        <v>59993946.159999996</v>
      </c>
      <c r="Q9" s="100"/>
    </row>
    <row r="10" spans="1:17" ht="15.75" customHeight="1" thickBot="1" x14ac:dyDescent="0.3">
      <c r="A10" s="105"/>
      <c r="B10" s="103" t="s">
        <v>83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16645279.859999999</v>
      </c>
      <c r="I10" s="124">
        <f t="shared" si="0"/>
        <v>14193833.01</v>
      </c>
      <c r="J10" s="124">
        <f t="shared" ref="J10:O10" si="1">SUM(J8:J9)</f>
        <v>13790359.210000001</v>
      </c>
      <c r="K10" s="119">
        <f t="shared" si="1"/>
        <v>22491913.649999999</v>
      </c>
      <c r="L10" s="119">
        <f t="shared" si="1"/>
        <v>15791175.57</v>
      </c>
      <c r="M10" s="119">
        <f t="shared" si="1"/>
        <v>16868970.539999999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146451371.68000001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1639009.48</v>
      </c>
      <c r="I14" s="93">
        <f t="shared" si="3"/>
        <v>1579909.17</v>
      </c>
      <c r="J14" s="93">
        <f>J16</f>
        <v>1176082.1599999999</v>
      </c>
      <c r="K14" s="93">
        <f>K15+K19</f>
        <v>1463379.1099999999</v>
      </c>
      <c r="L14" s="93">
        <f>L15+L19</f>
        <v>1562087.9900000002</v>
      </c>
      <c r="M14" s="93">
        <f>M15+M16+M17+M18+M19</f>
        <v>5917527.7399999993</v>
      </c>
      <c r="N14" s="93">
        <f>N15+N16+N17+N18+N19</f>
        <v>0</v>
      </c>
      <c r="O14" s="93">
        <f>O15+O16+O17+O18+O19</f>
        <v>0</v>
      </c>
      <c r="P14" s="11">
        <f t="shared" si="2"/>
        <v>24377367.52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106">
        <v>1336668.53</v>
      </c>
      <c r="J15" s="17"/>
      <c r="K15" s="17">
        <v>1206506.47</v>
      </c>
      <c r="L15" s="17">
        <v>1305215.3500000001</v>
      </c>
      <c r="M15" s="18">
        <v>5660655.0999999996</v>
      </c>
      <c r="N15" s="15"/>
      <c r="O15" s="15"/>
      <c r="P15" s="11">
        <f t="shared" si="2"/>
        <v>20727137.119999997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>
        <v>1176082.1599999999</v>
      </c>
      <c r="K16" s="17"/>
      <c r="L16" s="17"/>
      <c r="M16" s="18"/>
      <c r="N16" s="15"/>
      <c r="O16" s="15"/>
      <c r="P16" s="11">
        <f t="shared" si="2"/>
        <v>1176082.1599999999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>
        <v>243240.64</v>
      </c>
      <c r="J19" s="17"/>
      <c r="K19" s="17">
        <v>256872.64</v>
      </c>
      <c r="L19" s="17">
        <v>256872.64</v>
      </c>
      <c r="M19" s="18">
        <v>256872.64</v>
      </c>
      <c r="N19" s="15"/>
      <c r="O19" s="15"/>
      <c r="P19" s="11">
        <f t="shared" si="2"/>
        <v>2474148.2400000002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2083091.94</v>
      </c>
      <c r="I20" s="93">
        <f t="shared" si="4"/>
        <v>744592.84</v>
      </c>
      <c r="J20" s="93">
        <f>J21+J23+J28</f>
        <v>1147318.6399999999</v>
      </c>
      <c r="K20" s="93">
        <f>K23+K21</f>
        <v>159885.82999999999</v>
      </c>
      <c r="L20" s="93">
        <f>L21+L22+L23+L24+L25+L26+L27+L28+L29</f>
        <v>1528105.0299999998</v>
      </c>
      <c r="M20" s="93">
        <f>M21+M22+M23+M24+M25+M26+M27+M28+M29</f>
        <v>487743.81999999995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7299713.6899999995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>
        <v>155979.09</v>
      </c>
      <c r="J21" s="17">
        <v>152661.04</v>
      </c>
      <c r="K21" s="17">
        <v>153985.82999999999</v>
      </c>
      <c r="L21" s="17">
        <v>145509.32999999999</v>
      </c>
      <c r="M21" s="18">
        <v>216334.27</v>
      </c>
      <c r="N21" s="15"/>
      <c r="O21" s="15"/>
      <c r="P21" s="11">
        <f t="shared" si="2"/>
        <v>2595086.7000000002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>
        <v>243493</v>
      </c>
      <c r="J22" s="17"/>
      <c r="K22" s="17"/>
      <c r="L22" s="17"/>
      <c r="M22" s="18"/>
      <c r="N22" s="15"/>
      <c r="O22" s="15"/>
      <c r="P22" s="11">
        <f t="shared" si="2"/>
        <v>540669.96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>
        <v>13600</v>
      </c>
      <c r="K23" s="17">
        <v>5900</v>
      </c>
      <c r="L23" s="17">
        <v>15950</v>
      </c>
      <c r="M23" s="18">
        <v>9450</v>
      </c>
      <c r="N23" s="15"/>
      <c r="O23" s="15"/>
      <c r="P23" s="11">
        <f t="shared" si="2"/>
        <v>88800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>
        <v>11000</v>
      </c>
      <c r="M24" s="18"/>
      <c r="N24" s="15"/>
      <c r="O24" s="15"/>
      <c r="P24" s="11">
        <f t="shared" si="2"/>
        <v>84620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>
        <v>125836.5</v>
      </c>
      <c r="J25" s="17"/>
      <c r="K25" s="17"/>
      <c r="L25" s="17">
        <v>105492</v>
      </c>
      <c r="M25" s="18"/>
      <c r="N25" s="15"/>
      <c r="O25" s="15"/>
      <c r="P25" s="11">
        <f t="shared" si="2"/>
        <v>291873.26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>
        <v>432457.88</v>
      </c>
      <c r="M27" s="18"/>
      <c r="N27" s="15"/>
      <c r="O27" s="15"/>
      <c r="P27" s="11">
        <f t="shared" si="2"/>
        <v>432457.88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>
        <v>981057.6</v>
      </c>
      <c r="K28" s="17"/>
      <c r="L28" s="17"/>
      <c r="M28" s="18"/>
      <c r="N28" s="15"/>
      <c r="O28" s="15"/>
      <c r="P28" s="11">
        <f t="shared" si="2"/>
        <v>1201273.02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>
        <v>219284.25</v>
      </c>
      <c r="J29" s="17"/>
      <c r="K29" s="17"/>
      <c r="L29" s="17">
        <v>817695.82</v>
      </c>
      <c r="M29" s="18">
        <v>261959.55</v>
      </c>
      <c r="N29" s="15"/>
      <c r="O29" s="15"/>
      <c r="P29" s="11">
        <f t="shared" si="2"/>
        <v>2064932.8699999999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10891259.77</v>
      </c>
      <c r="I30" s="93">
        <f t="shared" si="5"/>
        <v>9789907.459999999</v>
      </c>
      <c r="J30" s="93">
        <f>J31+J32+J34+J35+J37+J39</f>
        <v>10453447.5</v>
      </c>
      <c r="K30" s="93">
        <f>K31+K34+K35+K37+K39</f>
        <v>10934596.180000002</v>
      </c>
      <c r="L30" s="93">
        <f>L31+L32+L33+L34+L35+L36+L37+L38+L39</f>
        <v>14093084.869999999</v>
      </c>
      <c r="M30" s="93">
        <f>M31+M32+M33+M34+M35+M36+M37+M38+M39</f>
        <v>12093537.499999998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100787557.54000001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>
        <v>1485751.82</v>
      </c>
      <c r="J31" s="17">
        <v>1818661.19</v>
      </c>
      <c r="K31" s="17">
        <v>842951.82</v>
      </c>
      <c r="L31" s="17">
        <v>1955028.42</v>
      </c>
      <c r="M31" s="18">
        <v>1944281.54</v>
      </c>
      <c r="N31" s="15"/>
      <c r="O31" s="15"/>
      <c r="P31" s="11">
        <f t="shared" si="2"/>
        <v>13220942.379999999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>
        <v>544570</v>
      </c>
      <c r="M33" s="18">
        <v>274350</v>
      </c>
      <c r="N33" s="15"/>
      <c r="O33" s="15"/>
      <c r="P33" s="11">
        <f t="shared" si="2"/>
        <v>1318916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>
        <v>7147127.8600000003</v>
      </c>
      <c r="J34" s="17">
        <v>2421531.7999999998</v>
      </c>
      <c r="K34" s="17">
        <v>5381843.21</v>
      </c>
      <c r="L34" s="17">
        <v>5698412.5899999999</v>
      </c>
      <c r="M34" s="18">
        <v>6396531.6799999997</v>
      </c>
      <c r="N34" s="15"/>
      <c r="O34" s="15"/>
      <c r="P34" s="11">
        <f t="shared" si="2"/>
        <v>50150674.029999994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>
        <v>208569.01</v>
      </c>
      <c r="J35" s="17"/>
      <c r="K35" s="17"/>
      <c r="L35" s="17">
        <v>518087.26</v>
      </c>
      <c r="M35" s="18">
        <v>286644.42</v>
      </c>
      <c r="N35" s="15"/>
      <c r="O35" s="15"/>
      <c r="P35" s="11">
        <f t="shared" si="2"/>
        <v>2022591.99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>
        <v>20709</v>
      </c>
      <c r="K36" s="17"/>
      <c r="L36" s="17"/>
      <c r="M36" s="18"/>
      <c r="N36" s="15"/>
      <c r="O36" s="15"/>
      <c r="P36" s="11">
        <f t="shared" si="2"/>
        <v>20709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>
        <v>136500</v>
      </c>
      <c r="J37" s="17">
        <v>3792760.07</v>
      </c>
      <c r="K37" s="17">
        <v>3365938.34</v>
      </c>
      <c r="L37" s="17">
        <v>172300</v>
      </c>
      <c r="M37" s="18">
        <v>466100</v>
      </c>
      <c r="N37" s="15"/>
      <c r="O37" s="15"/>
      <c r="P37" s="11">
        <f t="shared" si="2"/>
        <v>8705698.7199999988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>
        <v>811958.77</v>
      </c>
      <c r="J39" s="17">
        <v>2420494.44</v>
      </c>
      <c r="K39" s="17">
        <v>1343862.81</v>
      </c>
      <c r="L39" s="17">
        <v>5204686.5999999996</v>
      </c>
      <c r="M39" s="18">
        <v>2725629.86</v>
      </c>
      <c r="N39" s="15"/>
      <c r="O39" s="15"/>
      <c r="P39" s="11">
        <f t="shared" si="2"/>
        <v>25368734.419999994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2112088.4500000002</v>
      </c>
      <c r="I56" s="93">
        <f t="shared" si="7"/>
        <v>1595291.68</v>
      </c>
      <c r="J56" s="93">
        <f>J57+J59+J60+J61+J65</f>
        <v>1218810.54</v>
      </c>
      <c r="K56" s="93">
        <f>K57+K59+K60</f>
        <v>0</v>
      </c>
      <c r="L56" s="93">
        <f>L57+L58+L59+L60+L61+L62+L63+L64+L65</f>
        <v>1579498.5</v>
      </c>
      <c r="M56" s="93">
        <f>M57+M58+M59+M60+M61+M62+M63+M64+M65</f>
        <v>163696.12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7069402.7300000004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>
        <v>44132</v>
      </c>
      <c r="J57" s="17">
        <v>89987.5</v>
      </c>
      <c r="K57" s="17"/>
      <c r="L57" s="17">
        <v>21360</v>
      </c>
      <c r="M57" s="18">
        <v>116160</v>
      </c>
      <c r="N57" s="15"/>
      <c r="O57" s="15"/>
      <c r="P57" s="11">
        <f t="shared" si="6"/>
        <v>286960.5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>
        <v>1494899.7</v>
      </c>
      <c r="J58" s="17"/>
      <c r="K58" s="17"/>
      <c r="L58" s="17"/>
      <c r="M58" s="18"/>
      <c r="N58" s="13"/>
      <c r="O58" s="15"/>
      <c r="P58" s="11">
        <f t="shared" si="6"/>
        <v>1494899.7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>
        <v>21709.58</v>
      </c>
      <c r="J59" s="17">
        <v>1079054.24</v>
      </c>
      <c r="K59" s="17"/>
      <c r="L59" s="17">
        <v>1461750.36</v>
      </c>
      <c r="M59" s="18">
        <v>3186.12</v>
      </c>
      <c r="N59" s="15"/>
      <c r="O59" s="15"/>
      <c r="P59" s="11">
        <f t="shared" si="6"/>
        <v>4918868.5200000005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>
        <v>34550.400000000001</v>
      </c>
      <c r="J60" s="17">
        <v>49768.800000000003</v>
      </c>
      <c r="K60" s="17"/>
      <c r="L60" s="17">
        <v>36131.440000000002</v>
      </c>
      <c r="M60" s="18">
        <v>44350</v>
      </c>
      <c r="N60" s="13"/>
      <c r="O60" s="15"/>
      <c r="P60" s="11">
        <f t="shared" si="6"/>
        <v>257219.69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>
        <v>60256.7</v>
      </c>
      <c r="M61" s="18"/>
      <c r="N61" s="13"/>
      <c r="O61" s="15"/>
      <c r="P61" s="11">
        <f t="shared" si="6"/>
        <v>111454.32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 t="shared" ref="E66:L66" si="9">E67</f>
        <v>102787.1</v>
      </c>
      <c r="F66" s="93">
        <f t="shared" si="9"/>
        <v>8458.57</v>
      </c>
      <c r="G66" s="93">
        <f t="shared" si="9"/>
        <v>380502.35</v>
      </c>
      <c r="H66" s="93">
        <f t="shared" si="9"/>
        <v>5000</v>
      </c>
      <c r="I66" s="93">
        <f t="shared" si="9"/>
        <v>90757.15</v>
      </c>
      <c r="J66" s="93">
        <f t="shared" si="9"/>
        <v>138843.51999999999</v>
      </c>
      <c r="K66" s="93">
        <f t="shared" si="9"/>
        <v>0</v>
      </c>
      <c r="L66" s="93">
        <f t="shared" si="9"/>
        <v>191266.79</v>
      </c>
      <c r="M66" s="93">
        <f>M67+M68+M69+M70</f>
        <v>235440.12</v>
      </c>
      <c r="N66" s="93">
        <f>N67+N68+N69+N70</f>
        <v>0</v>
      </c>
      <c r="O66" s="93">
        <f>O67+O68+O69+O70+O71+O72+O73</f>
        <v>0</v>
      </c>
      <c r="P66" s="11">
        <f t="shared" si="6"/>
        <v>1806411.2599999998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>
        <v>5000</v>
      </c>
      <c r="I67" s="17">
        <v>90757.15</v>
      </c>
      <c r="J67" s="17">
        <v>138843.51999999999</v>
      </c>
      <c r="K67" s="17"/>
      <c r="L67" s="17">
        <v>191266.79</v>
      </c>
      <c r="M67" s="18">
        <v>235440.12</v>
      </c>
      <c r="N67" s="15"/>
      <c r="O67" s="19"/>
      <c r="P67" s="11">
        <f t="shared" si="6"/>
        <v>1795030.0899999999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10">D77</f>
        <v>11381.17</v>
      </c>
      <c r="E74" s="93">
        <f t="shared" si="10"/>
        <v>12263.14</v>
      </c>
      <c r="F74" s="93">
        <f t="shared" si="10"/>
        <v>395001.04</v>
      </c>
      <c r="G74" s="93">
        <f t="shared" si="10"/>
        <v>0</v>
      </c>
      <c r="H74" s="93">
        <f t="shared" si="10"/>
        <v>475063.58</v>
      </c>
      <c r="I74" s="93">
        <f t="shared" si="10"/>
        <v>0</v>
      </c>
      <c r="J74" s="93">
        <f>J77</f>
        <v>0</v>
      </c>
      <c r="K74" s="93">
        <f>K77</f>
        <v>2213.25</v>
      </c>
      <c r="L74" s="93">
        <f>L77</f>
        <v>168397.59</v>
      </c>
      <c r="M74" s="93">
        <f>M75+M76+M77</f>
        <v>304305.88</v>
      </c>
      <c r="N74" s="93">
        <f>N75+N76+N77</f>
        <v>0</v>
      </c>
      <c r="O74" s="93">
        <f>O75+O76+O77</f>
        <v>0</v>
      </c>
      <c r="P74" s="11">
        <f t="shared" si="6"/>
        <v>1368625.65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>
        <v>475063.58</v>
      </c>
      <c r="I77" s="19"/>
      <c r="J77" s="19"/>
      <c r="K77" s="19">
        <v>2213.25</v>
      </c>
      <c r="L77" s="19">
        <v>168397.59</v>
      </c>
      <c r="M77" s="18">
        <v>304305.88</v>
      </c>
      <c r="N77" s="17"/>
      <c r="O77" s="19"/>
      <c r="P77" s="11">
        <f t="shared" ref="P77:P87" si="11">+D77+E77+F77+G77+H77+I77+J77+K77+L77+M77+N77+O77</f>
        <v>1368625.65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1"/>
        <v>0</v>
      </c>
      <c r="Q78" s="2"/>
    </row>
    <row r="79" spans="1:17" ht="28.5" customHeight="1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H14+H20+H30+H56+H66+H74</f>
        <v>17205513.219999999</v>
      </c>
      <c r="I87" s="108">
        <f>I14+I20+I30+I56+I66+I74</f>
        <v>13800458.299999999</v>
      </c>
      <c r="J87" s="108">
        <f>J14+J20+J30+J56+J66+J74+J77</f>
        <v>14134502.359999999</v>
      </c>
      <c r="K87" s="108">
        <f>K14+K20+K30+K56+K66+K74</f>
        <v>12560074.370000001</v>
      </c>
      <c r="L87" s="108">
        <f>L14+L20+L30+L56+L66+L74</f>
        <v>19122440.77</v>
      </c>
      <c r="M87" s="108">
        <f>M14+M20+M30+M56+M66+M74</f>
        <v>19202251.18</v>
      </c>
      <c r="N87" s="108">
        <f>N14+N20+N30+N56+N66+N74</f>
        <v>0</v>
      </c>
      <c r="O87" s="108">
        <f>O14+O20+O30+O40+O48+O56+O66+O74+O78</f>
        <v>0</v>
      </c>
      <c r="P87" s="108">
        <f t="shared" si="11"/>
        <v>142697697.22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80</v>
      </c>
      <c r="F89" s="8"/>
    </row>
    <row r="90" spans="1:20" ht="49.5" thickBot="1" x14ac:dyDescent="0.3">
      <c r="A90" s="5" t="s">
        <v>81</v>
      </c>
      <c r="F90" s="8"/>
      <c r="G90" s="8"/>
    </row>
    <row r="91" spans="1:20" ht="97.5" thickBot="1" x14ac:dyDescent="0.3">
      <c r="A91" s="6" t="s">
        <v>82</v>
      </c>
    </row>
    <row r="92" spans="1:20" x14ac:dyDescent="0.25">
      <c r="A92" s="95"/>
      <c r="B92" s="95"/>
      <c r="C92" s="95"/>
      <c r="P92" s="95"/>
    </row>
    <row r="93" spans="1:20" x14ac:dyDescent="0.25">
      <c r="A93" s="95"/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C1" workbookViewId="0">
      <selection activeCell="J6" sqref="J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84</v>
      </c>
      <c r="B1" s="35" t="s">
        <v>85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86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128</v>
      </c>
    </row>
    <row r="3" spans="1:14" ht="15" customHeight="1" x14ac:dyDescent="0.25">
      <c r="A3" s="41" t="s">
        <v>87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88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89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16645279.859999999</v>
      </c>
      <c r="G5" s="44">
        <f>'Presupuesto Aprobado-Ejec  FEBR'!I10</f>
        <v>14193833.01</v>
      </c>
      <c r="H5" s="44">
        <f>'Presupuesto Aprobado-Ejec  FEBR'!J10</f>
        <v>13790359.210000001</v>
      </c>
      <c r="I5" s="44">
        <f>'Presupuesto Aprobado-Ejec  FEBR'!K10</f>
        <v>22491913.649999999</v>
      </c>
      <c r="J5" s="44">
        <f>'Presupuesto Aprobado-Ejec  FEBR'!L10</f>
        <v>15791175.57</v>
      </c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129582401.14000002</v>
      </c>
    </row>
    <row r="6" spans="1:14" x14ac:dyDescent="0.25">
      <c r="A6" s="45" t="s">
        <v>90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91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92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93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94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95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96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97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98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99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100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101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102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103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104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105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106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107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108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109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110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111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112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113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114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115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116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117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118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119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120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121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122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2025-11-17T16:35:41Z</dcterms:modified>
</cp:coreProperties>
</file>