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/>
  </bookViews>
  <sheets>
    <sheet name="Presupuesto Aprobado-Ejec  FEBR" sheetId="2" r:id="rId1"/>
    <sheet name="INGRESOS DE VS Y FR 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J14" i="2" l="1"/>
  <c r="H66" i="2" l="1"/>
  <c r="G10" i="2" l="1"/>
  <c r="O10" i="2" l="1"/>
  <c r="M5" i="4" s="1"/>
  <c r="N10" i="2" l="1"/>
  <c r="L5" i="4" s="1"/>
  <c r="M10" i="2" l="1"/>
  <c r="L10" i="2" l="1"/>
  <c r="K10" i="2" l="1"/>
  <c r="I5" i="4" s="1"/>
  <c r="J10" i="2" l="1"/>
  <c r="I10" i="2" l="1"/>
  <c r="H10" i="2" l="1"/>
  <c r="E5" i="4" l="1"/>
  <c r="F10" i="2" l="1"/>
  <c r="D5" i="4" s="1"/>
  <c r="E10" i="2" l="1"/>
  <c r="C5" i="4" s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48" i="2"/>
  <c r="M40" i="2"/>
  <c r="M30" i="2"/>
  <c r="M20" i="2"/>
  <c r="M14" i="2"/>
  <c r="M87" i="2" l="1"/>
  <c r="L74" i="2"/>
  <c r="L66" i="2"/>
  <c r="L56" i="2"/>
  <c r="L30" i="2"/>
  <c r="L20" i="2"/>
  <c r="L14" i="2"/>
  <c r="L87" i="2" l="1"/>
  <c r="K74" i="2"/>
  <c r="K66" i="2"/>
  <c r="K56" i="2"/>
  <c r="K30" i="2"/>
  <c r="K20" i="2"/>
  <c r="K14" i="2"/>
  <c r="J56" i="2"/>
  <c r="J30" i="2"/>
  <c r="J66" i="2"/>
  <c r="J74" i="2"/>
  <c r="K87" i="2" l="1"/>
  <c r="J87" i="2"/>
  <c r="I74" i="2"/>
  <c r="I66" i="2"/>
  <c r="H74" i="2" l="1"/>
  <c r="G66" i="2"/>
  <c r="G74" i="2"/>
  <c r="F66" i="2"/>
  <c r="F74" i="2"/>
  <c r="E66" i="2"/>
  <c r="E74" i="2"/>
  <c r="D74" i="2"/>
  <c r="D66" i="2"/>
  <c r="H5" i="4" l="1"/>
  <c r="P18" i="2" l="1"/>
  <c r="G5" i="4"/>
  <c r="I56" i="2"/>
  <c r="I30" i="2"/>
  <c r="I20" i="2"/>
  <c r="I14" i="2"/>
  <c r="I87" i="2" l="1"/>
  <c r="H56" i="2"/>
  <c r="H30" i="2"/>
  <c r="H20" i="2"/>
  <c r="H14" i="2"/>
  <c r="F5" i="4"/>
  <c r="H87" i="2" l="1"/>
  <c r="G56" i="2"/>
  <c r="G30" i="2"/>
  <c r="G20" i="2"/>
  <c r="G14" i="2"/>
  <c r="P9" i="2"/>
  <c r="P8" i="2"/>
  <c r="F56" i="2"/>
  <c r="F30" i="2"/>
  <c r="F20" i="2"/>
  <c r="F14" i="2"/>
  <c r="B5" i="4"/>
  <c r="F87" i="2" l="1"/>
  <c r="G87" i="2"/>
  <c r="P10" i="2"/>
  <c r="E56" i="2"/>
  <c r="E30" i="2"/>
  <c r="E20" i="2"/>
  <c r="E14" i="2"/>
  <c r="E87" i="2" l="1"/>
  <c r="B56" i="2"/>
  <c r="B30" i="2"/>
  <c r="B20" i="2"/>
  <c r="B14" i="2"/>
  <c r="D30" i="2" l="1"/>
  <c r="D20" i="2"/>
  <c r="D14" i="2"/>
  <c r="D56" i="2"/>
  <c r="C56" i="2"/>
  <c r="D87" i="2" l="1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3" i="2" l="1"/>
  <c r="C87" i="2" l="1"/>
  <c r="B66" i="2"/>
  <c r="B87" i="2" s="1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66" i="2"/>
  <c r="P56" i="2"/>
  <c r="P87" i="2" l="1"/>
</calcChain>
</file>

<file path=xl/sharedStrings.xml><?xml version="1.0" encoding="utf-8"?>
<sst xmlns="http://schemas.openxmlformats.org/spreadsheetml/2006/main" count="131" uniqueCount="130">
  <si>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</si>
  <si>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</si>
  <si>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</si>
  <si>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</si>
  <si>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</si>
  <si>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</si>
  <si>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</si>
  <si>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</si>
  <si>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</si>
  <si>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</si>
  <si>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</si>
  <si>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</si>
  <si>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</si>
  <si>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</si>
  <si>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</si>
  <si>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</si>
  <si>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</si>
  <si>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</si>
  <si>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</si>
  <si>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</si>
  <si>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</si>
  <si>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</si>
  <si>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</si>
  <si>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</si>
  <si>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</si>
  <si>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</si>
  <si>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</si>
  <si>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</si>
  <si>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</si>
  <si>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</si>
  <si>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</si>
  <si>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</si>
  <si>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</si>
  <si>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</si>
  <si>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</si>
  <si>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</si>
  <si>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</si>
  <si>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</si>
  <si>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</si>
  <si>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</si>
  <si>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</si>
  <si>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</si>
  <si>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</si>
  <si>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</si>
  <si>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</si>
  <si>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</si>
  <si>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</si>
  <si>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</si>
  <si>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</si>
  <si>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</si>
  <si>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</si>
  <si>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</si>
  <si>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</si>
  <si>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</si>
  <si>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</si>
  <si>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</si>
  <si>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</si>
  <si>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</si>
  <si>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</si>
  <si>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</si>
  <si>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</si>
  <si>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</si>
  <si>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</si>
  <si>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</si>
  <si>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</si>
  <si>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</si>
  <si>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</si>
  <si>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</si>
  <si>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</si>
  <si>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</si>
  <si>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</si>
  <si>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</si>
  <si>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</si>
  <si>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</si>
  <si>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</si>
  <si>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</si>
  <si>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</si>
  <si>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</si>
  <si>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</si>
  <si>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</si>
  <si>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</si>
  <si>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</si>
  <si>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</si>
  <si>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</si>
  <si>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</si>
  <si>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</si>
  <si>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</si>
  <si>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</si>
  <si>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</si>
  <si>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</si>
  <si>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</si>
  <si>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</si>
  <si>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</si>
  <si>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</si>
  <si>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</si>
  <si>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</si>
  <si>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</si>
  <si>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</si>
  <si>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</si>
  <si>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</si>
  <si>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</si>
  <si>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</si>
  <si>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</si>
  <si>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</si>
  <si>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</si>
  <si>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</si>
  <si>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</si>
  <si>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</si>
  <si>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</si>
  <si>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</si>
  <si>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</si>
  <si>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</si>
  <si>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</si>
  <si>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</si>
  <si>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</si>
  <si>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</si>
  <si>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</si>
  <si>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</si>
  <si>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</si>
  <si>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</si>
  <si>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</si>
  <si>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</si>
  <si>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</si>
  <si>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</si>
  <si>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</si>
  <si>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</si>
  <si>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</si>
  <si>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</si>
  <si>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</si>
  <si>
    <t>TOTAL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</si>
</sst>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44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2" fillId="0" borderId="4" xfId="0" applyNumberFormat="1" applyFont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43" fontId="0" fillId="3" borderId="4" xfId="0" applyNumberFormat="1" applyFill="1" applyBorder="1" applyAlignment="1">
      <alignment vertical="center" wrapText="1"/>
    </xf>
    <xf numFmtId="43" fontId="0" fillId="0" borderId="4" xfId="0" applyNumberFormat="1" applyBorder="1"/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43" fontId="9" fillId="0" borderId="6" xfId="0" applyNumberFormat="1" applyFont="1" applyBorder="1" applyAlignment="1">
      <alignment horizontal="right"/>
    </xf>
    <xf numFmtId="4" fontId="3" fillId="0" borderId="6" xfId="0" applyNumberFormat="1" applyFont="1" applyBorder="1"/>
    <xf numFmtId="0" fontId="19" fillId="5" borderId="8" xfId="0" applyFont="1" applyFill="1" applyBorder="1" applyAlignment="1">
      <alignment horizontal="center" wrapText="1"/>
    </xf>
    <xf numFmtId="43" fontId="20" fillId="5" borderId="9" xfId="1" applyFont="1" applyFill="1" applyBorder="1" applyAlignment="1">
      <alignment horizontal="center" wrapText="1"/>
    </xf>
    <xf numFmtId="43" fontId="20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21" fillId="6" borderId="12" xfId="0" applyFont="1" applyFill="1" applyBorder="1" applyAlignment="1">
      <alignment horizontal="center" wrapText="1"/>
    </xf>
    <xf numFmtId="0" fontId="3" fillId="6" borderId="5" xfId="0" applyFont="1" applyFill="1" applyBorder="1"/>
    <xf numFmtId="0" fontId="22" fillId="0" borderId="12" xfId="0" applyFont="1" applyBorder="1" applyAlignment="1">
      <alignment horizontal="left" wrapText="1"/>
    </xf>
    <xf numFmtId="43" fontId="23" fillId="0" borderId="14" xfId="1" applyFont="1" applyFill="1" applyBorder="1" applyAlignment="1">
      <alignment horizontal="center" wrapText="1"/>
    </xf>
    <xf numFmtId="43" fontId="23" fillId="0" borderId="4" xfId="1" applyFont="1" applyFill="1" applyBorder="1" applyAlignment="1">
      <alignment horizontal="center" wrapText="1"/>
    </xf>
    <xf numFmtId="43" fontId="24" fillId="0" borderId="4" xfId="1" applyFont="1" applyFill="1" applyBorder="1"/>
    <xf numFmtId="0" fontId="23" fillId="0" borderId="12" xfId="0" applyFont="1" applyBorder="1"/>
    <xf numFmtId="43" fontId="23" fillId="0" borderId="14" xfId="1" applyFont="1" applyFill="1" applyBorder="1"/>
    <xf numFmtId="39" fontId="23" fillId="0" borderId="4" xfId="2" applyNumberFormat="1" applyFont="1" applyFill="1" applyBorder="1"/>
    <xf numFmtId="0" fontId="23" fillId="0" borderId="12" xfId="0" applyFont="1" applyBorder="1" applyAlignment="1">
      <alignment horizontal="left"/>
    </xf>
    <xf numFmtId="40" fontId="23" fillId="0" borderId="4" xfId="2" applyNumberFormat="1" applyFont="1" applyFill="1" applyBorder="1"/>
    <xf numFmtId="43" fontId="23" fillId="0" borderId="14" xfId="1" applyFont="1" applyFill="1" applyBorder="1" applyAlignment="1"/>
    <xf numFmtId="43" fontId="23" fillId="0" borderId="4" xfId="1" applyFont="1" applyFill="1" applyBorder="1" applyAlignment="1"/>
    <xf numFmtId="39" fontId="23" fillId="0" borderId="4" xfId="1" applyNumberFormat="1" applyFont="1" applyFill="1" applyBorder="1" applyAlignment="1"/>
    <xf numFmtId="43" fontId="23" fillId="0" borderId="4" xfId="1" applyFont="1" applyFill="1" applyBorder="1"/>
    <xf numFmtId="43" fontId="23" fillId="0" borderId="14" xfId="1" applyFont="1" applyFill="1" applyBorder="1" applyAlignment="1">
      <alignment wrapText="1"/>
    </xf>
    <xf numFmtId="43" fontId="23" fillId="0" borderId="4" xfId="1" applyFont="1" applyFill="1" applyBorder="1" applyAlignment="1">
      <alignment wrapText="1"/>
    </xf>
    <xf numFmtId="0" fontId="25" fillId="6" borderId="12" xfId="0" applyFont="1" applyFill="1" applyBorder="1" applyAlignment="1">
      <alignment horizontal="center"/>
    </xf>
    <xf numFmtId="43" fontId="24" fillId="6" borderId="14" xfId="1" applyFont="1" applyFill="1" applyBorder="1" applyAlignment="1"/>
    <xf numFmtId="43" fontId="24" fillId="6" borderId="4" xfId="1" applyFont="1" applyFill="1" applyBorder="1" applyAlignment="1"/>
    <xf numFmtId="43" fontId="24" fillId="6" borderId="4" xfId="1" applyFont="1" applyFill="1" applyBorder="1"/>
    <xf numFmtId="0" fontId="24" fillId="6" borderId="4" xfId="0" applyFont="1" applyFill="1" applyBorder="1"/>
    <xf numFmtId="0" fontId="20" fillId="0" borderId="12" xfId="0" applyFont="1" applyBorder="1"/>
    <xf numFmtId="43" fontId="23" fillId="0" borderId="14" xfId="1" applyFont="1" applyBorder="1" applyAlignment="1">
      <alignment horizontal="center"/>
    </xf>
    <xf numFmtId="43" fontId="23" fillId="0" borderId="4" xfId="1" applyFont="1" applyBorder="1" applyAlignment="1">
      <alignment horizontal="center"/>
    </xf>
    <xf numFmtId="43" fontId="0" fillId="0" borderId="4" xfId="1" applyFont="1" applyBorder="1"/>
    <xf numFmtId="43" fontId="26" fillId="0" borderId="14" xfId="1" applyFont="1" applyFill="1" applyBorder="1"/>
    <xf numFmtId="39" fontId="26" fillId="0" borderId="4" xfId="2" applyNumberFormat="1" applyFont="1" applyFill="1" applyBorder="1"/>
    <xf numFmtId="43" fontId="18" fillId="0" borderId="4" xfId="1" applyFont="1" applyFill="1" applyBorder="1"/>
    <xf numFmtId="43" fontId="20" fillId="0" borderId="14" xfId="1" applyFont="1" applyFill="1" applyBorder="1"/>
    <xf numFmtId="4" fontId="23" fillId="0" borderId="4" xfId="3" applyNumberFormat="1" applyFont="1" applyBorder="1"/>
    <xf numFmtId="0" fontId="21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4" fillId="0" borderId="12" xfId="0" applyFont="1" applyBorder="1"/>
    <xf numFmtId="43" fontId="24" fillId="0" borderId="14" xfId="1" applyFont="1" applyFill="1" applyBorder="1" applyAlignment="1"/>
    <xf numFmtId="43" fontId="24" fillId="0" borderId="4" xfId="1" applyFont="1" applyFill="1" applyBorder="1" applyAlignment="1"/>
    <xf numFmtId="43" fontId="24" fillId="0" borderId="14" xfId="1" applyFont="1" applyFill="1" applyBorder="1"/>
    <xf numFmtId="39" fontId="24" fillId="0" borderId="4" xfId="2" applyNumberFormat="1" applyFont="1" applyFill="1" applyBorder="1"/>
    <xf numFmtId="43" fontId="24" fillId="0" borderId="15" xfId="1" applyFont="1" applyFill="1" applyBorder="1" applyAlignment="1"/>
    <xf numFmtId="0" fontId="24" fillId="0" borderId="16" xfId="0" applyFont="1" applyBorder="1"/>
    <xf numFmtId="43" fontId="24" fillId="0" borderId="6" xfId="1" applyFont="1" applyFill="1" applyBorder="1" applyAlignment="1"/>
    <xf numFmtId="43" fontId="24" fillId="0" borderId="6" xfId="1" applyFont="1" applyFill="1" applyBorder="1"/>
    <xf numFmtId="0" fontId="3" fillId="0" borderId="17" xfId="0" applyFont="1" applyBorder="1" applyAlignment="1">
      <alignment horizontal="right"/>
    </xf>
    <xf numFmtId="43" fontId="3" fillId="0" borderId="7" xfId="0" applyNumberFormat="1" applyFont="1" applyBorder="1"/>
    <xf numFmtId="43" fontId="3" fillId="0" borderId="9" xfId="0" applyNumberFormat="1" applyFont="1" applyBorder="1"/>
    <xf numFmtId="43" fontId="3" fillId="0" borderId="10" xfId="0" applyNumberFormat="1" applyFont="1" applyBorder="1"/>
    <xf numFmtId="43" fontId="3" fillId="0" borderId="10" xfId="1" applyFont="1" applyBorder="1"/>
    <xf numFmtId="43" fontId="3" fillId="0" borderId="11" xfId="0" applyNumberFormat="1" applyFont="1" applyBorder="1"/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4" fontId="0" fillId="0" borderId="0" xfId="0" applyNumberFormat="1"/>
    <xf numFmtId="167" fontId="20" fillId="7" borderId="4" xfId="4" applyNumberFormat="1" applyFont="1" applyFill="1" applyBorder="1" applyAlignment="1">
      <alignment vertical="top"/>
    </xf>
    <xf numFmtId="167" fontId="23" fillId="7" borderId="4" xfId="4" applyNumberFormat="1" applyFont="1" applyFill="1" applyBorder="1" applyAlignment="1">
      <alignment vertical="top"/>
    </xf>
    <xf numFmtId="0" fontId="3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7" fontId="3" fillId="6" borderId="5" xfId="0" applyNumberFormat="1" applyFont="1" applyFill="1" applyBorder="1"/>
    <xf numFmtId="17" fontId="3" fillId="6" borderId="5" xfId="0" applyNumberFormat="1" applyFont="1" applyFill="1" applyBorder="1" applyAlignment="1">
      <alignment horizontal="center"/>
    </xf>
    <xf numFmtId="0" fontId="15" fillId="0" borderId="0" xfId="0" applyFont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12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4" borderId="2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3" fontId="12" fillId="0" borderId="4" xfId="0" applyNumberFormat="1" applyFont="1" applyBorder="1" applyAlignment="1">
      <alignment horizontal="righ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8" borderId="4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top" wrapText="1" readingOrder="1"/>
    </xf>
    <xf numFmtId="0" fontId="29" fillId="0" borderId="18" xfId="0" applyFont="1" applyBorder="1" applyAlignment="1">
      <alignment horizontal="right" vertical="top" wrapText="1" readingOrder="1"/>
    </xf>
    <xf numFmtId="0" fontId="29" fillId="0" borderId="4" xfId="0" applyFont="1" applyBorder="1" applyAlignment="1">
      <alignment horizontal="right" vertical="top" wrapText="1" readingOrder="1"/>
    </xf>
    <xf numFmtId="17" fontId="15" fillId="0" borderId="4" xfId="0" applyNumberFormat="1" applyFont="1" applyBorder="1" applyAlignment="1">
      <alignment horizontal="left" vertical="top" wrapText="1" readingOrder="1"/>
    </xf>
    <xf numFmtId="165" fontId="0" fillId="0" borderId="4" xfId="0" applyNumberFormat="1" applyFont="1" applyBorder="1" applyAlignment="1">
      <alignment vertical="center" wrapText="1"/>
    </xf>
    <xf numFmtId="167" fontId="23" fillId="3" borderId="4" xfId="4" applyNumberFormat="1" applyFont="1" applyFill="1" applyBorder="1" applyAlignment="1">
      <alignment vertical="top"/>
    </xf>
    <xf numFmtId="43" fontId="30" fillId="0" borderId="18" xfId="1" applyFont="1" applyBorder="1" applyAlignment="1">
      <alignment vertical="top" wrapText="1" readingOrder="1"/>
    </xf>
    <xf numFmtId="43" fontId="30" fillId="0" borderId="4" xfId="1" applyFont="1" applyBorder="1" applyAlignment="1">
      <alignment vertical="top" wrapText="1" readingOrder="1"/>
    </xf>
    <xf numFmtId="43" fontId="20" fillId="0" borderId="4" xfId="1" applyFont="1" applyFill="1" applyBorder="1" applyAlignment="1"/>
    <xf numFmtId="4" fontId="6" fillId="0" borderId="4" xfId="0" applyNumberFormat="1" applyFont="1" applyBorder="1"/>
    <xf numFmtId="0" fontId="30" fillId="0" borderId="4" xfId="0" applyFont="1" applyBorder="1" applyAlignment="1">
      <alignment vertical="top" wrapText="1" readingOrder="1"/>
    </xf>
    <xf numFmtId="4" fontId="20" fillId="0" borderId="4" xfId="5" applyNumberFormat="1" applyFont="1" applyBorder="1" applyAlignment="1">
      <alignment horizontal="right"/>
    </xf>
    <xf numFmtId="0" fontId="30" fillId="0" borderId="6" xfId="0" applyFont="1" applyBorder="1" applyAlignment="1">
      <alignment vertical="top" wrapText="1" readingOrder="1"/>
    </xf>
    <xf numFmtId="43" fontId="30" fillId="0" borderId="16" xfId="0" applyNumberFormat="1" applyFont="1" applyBorder="1" applyAlignment="1">
      <alignment vertical="top" wrapText="1" readingOrder="1"/>
    </xf>
    <xf numFmtId="43" fontId="30" fillId="0" borderId="6" xfId="0" applyNumberFormat="1" applyFont="1" applyBorder="1" applyAlignment="1">
      <alignment vertical="top" wrapText="1" readingOrder="1"/>
    </xf>
    <xf numFmtId="17" fontId="14" fillId="4" borderId="20" xfId="0" applyNumberFormat="1" applyFont="1" applyFill="1" applyBorder="1" applyAlignment="1">
      <alignment horizontal="center"/>
    </xf>
    <xf numFmtId="17" fontId="14" fillId="4" borderId="19" xfId="0" applyNumberFormat="1" applyFont="1" applyFill="1" applyBorder="1" applyAlignment="1">
      <alignment horizontal="center"/>
    </xf>
    <xf numFmtId="17" fontId="19" fillId="6" borderId="13" xfId="1" applyNumberFormat="1" applyFont="1" applyFill="1" applyBorder="1" applyAlignment="1">
      <alignment horizontal="center" wrapText="1"/>
    </xf>
    <xf numFmtId="17" fontId="19" fillId="6" borderId="5" xfId="1" applyNumberFormat="1" applyFont="1" applyFill="1" applyBorder="1" applyAlignment="1">
      <alignment horizontal="center" wrapText="1"/>
    </xf>
    <xf numFmtId="0" fontId="14" fillId="4" borderId="2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43" fontId="14" fillId="2" borderId="23" xfId="1" applyFont="1" applyFill="1" applyBorder="1" applyAlignment="1">
      <alignment horizontal="center" vertical="center" wrapText="1"/>
    </xf>
    <xf numFmtId="43" fontId="14" fillId="2" borderId="2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</cellXfs>
  <cellStyles count="6">
    <cellStyle name="Millares" xfId="1" builtinId="3"/>
    <cellStyle name="Millares 2 2" xfId="4"/>
    <cellStyle name="Millares_29 feb DESEMBOLSO2004" xfId="5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zoomScale="91" zoomScaleNormal="91" workbookViewId="0">
      <selection activeCell="J40" sqref="J40"/>
    </sheetView>
  </sheetViews>
  <sheetFormatPr baseColWidth="10" defaultColWidth="11.42578125" defaultRowHeight="15" x14ac:dyDescent="0.25"/>
  <cols>
    <col min="1" max="1" width="38.85546875" customWidth="1"/>
    <col min="2" max="2" width="16" customWidth="1"/>
    <col min="3" max="3" width="9.85546875" customWidth="1"/>
    <col min="4" max="4" width="15.42578125" customWidth="1"/>
    <col min="5" max="5" width="13.7109375" customWidth="1"/>
    <col min="6" max="6" width="13.42578125" customWidth="1"/>
    <col min="7" max="7" width="14.85546875" customWidth="1"/>
    <col min="8" max="8" width="19" customWidth="1"/>
    <col min="9" max="9" width="15.7109375" customWidth="1"/>
    <col min="10" max="10" width="16.7109375" customWidth="1"/>
    <col min="11" max="11" width="15.5703125" customWidth="1"/>
    <col min="12" max="12" width="14.28515625" customWidth="1"/>
    <col min="13" max="13" width="17.140625" customWidth="1"/>
    <col min="14" max="14" width="16.7109375" customWidth="1"/>
    <col min="15" max="15" width="15.28515625" customWidth="1"/>
    <col min="16" max="16" width="1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132" t="s">
        <v>125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7" ht="21" customHeight="1" x14ac:dyDescent="0.25">
      <c r="A4" s="134" t="s">
        <v>128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7" ht="11.2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7" ht="24.75" customHeight="1" x14ac:dyDescent="0.25">
      <c r="A6" s="142" t="s">
        <v>80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7" spans="1:17" ht="24.75" customHeight="1" x14ac:dyDescent="0.25">
      <c r="A7" s="110"/>
      <c r="B7" s="110"/>
      <c r="C7" s="110"/>
      <c r="D7" s="113">
        <v>45658</v>
      </c>
      <c r="E7" s="113">
        <v>45689</v>
      </c>
      <c r="F7" s="113">
        <v>45717</v>
      </c>
      <c r="G7" s="113">
        <v>45748</v>
      </c>
      <c r="H7" s="113">
        <v>45778</v>
      </c>
      <c r="I7" s="113">
        <v>45809</v>
      </c>
      <c r="J7" s="113">
        <v>45839</v>
      </c>
      <c r="K7" s="113">
        <v>45870</v>
      </c>
      <c r="L7" s="113">
        <v>45901</v>
      </c>
      <c r="M7" s="113">
        <v>45931</v>
      </c>
      <c r="N7" s="113">
        <v>45962</v>
      </c>
      <c r="O7" s="113">
        <v>45992</v>
      </c>
      <c r="P7" s="110" t="s">
        <v>73</v>
      </c>
    </row>
    <row r="8" spans="1:17" ht="15.75" customHeight="1" x14ac:dyDescent="0.25">
      <c r="A8" s="102" t="s">
        <v>124</v>
      </c>
      <c r="B8" s="111" t="s">
        <v>126</v>
      </c>
      <c r="C8" s="116"/>
      <c r="D8" s="117">
        <v>5744420.0199999996</v>
      </c>
      <c r="E8" s="118">
        <v>11194933.83</v>
      </c>
      <c r="F8" s="117">
        <v>5479927.7400000002</v>
      </c>
      <c r="G8" s="117">
        <v>9250706.9499999993</v>
      </c>
      <c r="H8" s="117">
        <v>9146156.9499999993</v>
      </c>
      <c r="I8" s="117">
        <v>6696109.2999999998</v>
      </c>
      <c r="J8" s="119">
        <v>6291602.3899999997</v>
      </c>
      <c r="K8" s="119"/>
      <c r="L8" s="119"/>
      <c r="M8" s="119"/>
      <c r="N8" s="119"/>
      <c r="O8" s="119"/>
      <c r="P8" s="119">
        <f>+D8+E8+F8+G8+H8+I8+J8+K8+L8+M8+N8+O8</f>
        <v>53803857.18</v>
      </c>
    </row>
    <row r="9" spans="1:17" ht="15.75" customHeight="1" x14ac:dyDescent="0.25">
      <c r="A9" s="101"/>
      <c r="B9" s="112" t="s">
        <v>127</v>
      </c>
      <c r="C9" s="120"/>
      <c r="D9" s="120">
        <v>0</v>
      </c>
      <c r="E9" s="120">
        <v>0</v>
      </c>
      <c r="F9" s="121"/>
      <c r="G9" s="117">
        <v>14999851.300000001</v>
      </c>
      <c r="H9" s="117">
        <v>7499122.9100000001</v>
      </c>
      <c r="I9" s="117">
        <v>7497723.71</v>
      </c>
      <c r="J9" s="119">
        <v>7498756.8200000003</v>
      </c>
      <c r="K9" s="119"/>
      <c r="L9" s="119"/>
      <c r="M9" s="119"/>
      <c r="N9" s="119"/>
      <c r="O9" s="119"/>
      <c r="P9" s="119">
        <f>+D9+E9+F9+G9+H9+I9+J9+K9+L9+M9+N9+O9</f>
        <v>37495454.740000002</v>
      </c>
      <c r="Q9" s="100"/>
    </row>
    <row r="10" spans="1:17" ht="15.75" customHeight="1" thickBot="1" x14ac:dyDescent="0.3">
      <c r="A10" s="105"/>
      <c r="B10" s="103" t="s">
        <v>84</v>
      </c>
      <c r="C10" s="122"/>
      <c r="D10" s="123">
        <f t="shared" ref="D10:I10" si="0">SUM(D8:D9)</f>
        <v>5744420.0199999996</v>
      </c>
      <c r="E10" s="123">
        <f t="shared" si="0"/>
        <v>11194933.83</v>
      </c>
      <c r="F10" s="124">
        <f t="shared" si="0"/>
        <v>5479927.7400000002</v>
      </c>
      <c r="G10" s="124">
        <f>SUM(G8:G9)</f>
        <v>24250558.25</v>
      </c>
      <c r="H10" s="124">
        <f t="shared" si="0"/>
        <v>16645279.859999999</v>
      </c>
      <c r="I10" s="124">
        <f t="shared" si="0"/>
        <v>14193833.01</v>
      </c>
      <c r="J10" s="124">
        <f t="shared" ref="J10:O10" si="1">SUM(J8:J9)</f>
        <v>13790359.210000001</v>
      </c>
      <c r="K10" s="119">
        <f t="shared" si="1"/>
        <v>0</v>
      </c>
      <c r="L10" s="119">
        <f t="shared" si="1"/>
        <v>0</v>
      </c>
      <c r="M10" s="119">
        <f t="shared" si="1"/>
        <v>0</v>
      </c>
      <c r="N10" s="119">
        <f t="shared" si="1"/>
        <v>0</v>
      </c>
      <c r="O10" s="119">
        <f t="shared" si="1"/>
        <v>0</v>
      </c>
      <c r="P10" s="119">
        <f>+D10+E10+F10+G10+H10+I10+J10+K10+L10+M10+N10+O10</f>
        <v>91299311.920000017</v>
      </c>
      <c r="Q10" s="100"/>
    </row>
    <row r="11" spans="1:17" ht="25.5" customHeight="1" thickBot="1" x14ac:dyDescent="0.3">
      <c r="A11" s="136" t="s">
        <v>63</v>
      </c>
      <c r="B11" s="138" t="s">
        <v>76</v>
      </c>
      <c r="C11" s="138" t="s">
        <v>75</v>
      </c>
      <c r="D11" s="129" t="s">
        <v>74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</row>
    <row r="12" spans="1:17" ht="15.75" thickBot="1" x14ac:dyDescent="0.3">
      <c r="A12" s="137"/>
      <c r="B12" s="139"/>
      <c r="C12" s="139"/>
      <c r="D12" s="125">
        <v>45658</v>
      </c>
      <c r="E12" s="126">
        <v>45323</v>
      </c>
      <c r="F12" s="126">
        <v>45717</v>
      </c>
      <c r="G12" s="126">
        <v>45748</v>
      </c>
      <c r="H12" s="125">
        <v>45778</v>
      </c>
      <c r="I12" s="126">
        <v>45809</v>
      </c>
      <c r="J12" s="125">
        <v>45839</v>
      </c>
      <c r="K12" s="126">
        <v>45870</v>
      </c>
      <c r="L12" s="126">
        <v>45901</v>
      </c>
      <c r="M12" s="126">
        <v>45931</v>
      </c>
      <c r="N12" s="126">
        <v>45962</v>
      </c>
      <c r="O12" s="125">
        <v>45992</v>
      </c>
      <c r="P12" s="104" t="s">
        <v>73</v>
      </c>
    </row>
    <row r="13" spans="1:17" x14ac:dyDescent="0.25">
      <c r="A13" s="89" t="s">
        <v>0</v>
      </c>
      <c r="B13" s="90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>
        <f t="shared" ref="P13:P44" si="2">+D13+E13+F13+G13+H13+I13+J13+K13+L13+M13+N13+O13</f>
        <v>0</v>
      </c>
    </row>
    <row r="14" spans="1:17" x14ac:dyDescent="0.25">
      <c r="A14" s="9" t="s">
        <v>1</v>
      </c>
      <c r="B14" s="94">
        <f>SUM(B15:B19)</f>
        <v>27030721.449999999</v>
      </c>
      <c r="C14" s="10"/>
      <c r="D14" s="93">
        <f t="shared" ref="D14:I14" si="3">SUM(D15:D19)</f>
        <v>1431405.74</v>
      </c>
      <c r="E14" s="93">
        <f t="shared" si="3"/>
        <v>1635914.1099999999</v>
      </c>
      <c r="F14" s="93">
        <f t="shared" si="3"/>
        <v>1807980.5</v>
      </c>
      <c r="G14" s="93">
        <f t="shared" si="3"/>
        <v>6164071.5199999996</v>
      </c>
      <c r="H14" s="93">
        <f t="shared" si="3"/>
        <v>1639009.48</v>
      </c>
      <c r="I14" s="93">
        <f t="shared" si="3"/>
        <v>1579909.17</v>
      </c>
      <c r="J14" s="93">
        <f>J16</f>
        <v>1176082.1599999999</v>
      </c>
      <c r="K14" s="93">
        <f>K15+K19</f>
        <v>0</v>
      </c>
      <c r="L14" s="93">
        <f>L15+L19</f>
        <v>0</v>
      </c>
      <c r="M14" s="93">
        <f>M15+M16+M17+M18+M19</f>
        <v>0</v>
      </c>
      <c r="N14" s="93">
        <f>N15+N16+N17+N18+N19</f>
        <v>0</v>
      </c>
      <c r="O14" s="93">
        <f>O15+O16+O17+O18+O19</f>
        <v>0</v>
      </c>
      <c r="P14" s="11">
        <f t="shared" si="2"/>
        <v>15434372.68</v>
      </c>
    </row>
    <row r="15" spans="1:17" x14ac:dyDescent="0.25">
      <c r="A15" s="12" t="s">
        <v>2</v>
      </c>
      <c r="B15" s="13">
        <v>24450265.129999999</v>
      </c>
      <c r="C15" s="14"/>
      <c r="D15" s="14">
        <v>1218549.8</v>
      </c>
      <c r="E15" s="15">
        <v>1418205.93</v>
      </c>
      <c r="F15" s="16">
        <v>1556842.04</v>
      </c>
      <c r="G15" s="16">
        <v>5639898.96</v>
      </c>
      <c r="H15" s="15">
        <v>1384594.94</v>
      </c>
      <c r="I15" s="106">
        <v>1336668.53</v>
      </c>
      <c r="J15" s="17"/>
      <c r="K15" s="17"/>
      <c r="L15" s="17"/>
      <c r="M15" s="18"/>
      <c r="N15" s="15"/>
      <c r="O15" s="15"/>
      <c r="P15" s="11">
        <f t="shared" si="2"/>
        <v>12554760.199999999</v>
      </c>
    </row>
    <row r="16" spans="1:17" ht="22.5" customHeight="1" x14ac:dyDescent="0.25">
      <c r="A16" s="12" t="s">
        <v>3</v>
      </c>
      <c r="B16" s="13"/>
      <c r="C16" s="14"/>
      <c r="D16" s="14"/>
      <c r="E16" s="15"/>
      <c r="F16" s="16"/>
      <c r="G16" s="16"/>
      <c r="H16" s="15"/>
      <c r="I16" s="106"/>
      <c r="J16" s="17">
        <v>1176082.1599999999</v>
      </c>
      <c r="K16" s="17"/>
      <c r="L16" s="17"/>
      <c r="M16" s="18"/>
      <c r="N16" s="15"/>
      <c r="O16" s="15"/>
      <c r="P16" s="11">
        <f t="shared" si="2"/>
        <v>1176082.1599999999</v>
      </c>
    </row>
    <row r="17" spans="1:17" ht="29.25" customHeight="1" x14ac:dyDescent="0.25">
      <c r="A17" s="12" t="s">
        <v>4</v>
      </c>
      <c r="B17" s="13"/>
      <c r="C17" s="14"/>
      <c r="D17" s="19"/>
      <c r="E17" s="19"/>
      <c r="F17" s="19"/>
      <c r="G17" s="19"/>
      <c r="H17" s="19"/>
      <c r="I17" s="19"/>
      <c r="J17" s="17"/>
      <c r="K17" s="17"/>
      <c r="L17" s="17"/>
      <c r="M17" s="18"/>
      <c r="N17" s="17"/>
      <c r="O17" s="17"/>
      <c r="P17" s="11">
        <f t="shared" si="2"/>
        <v>0</v>
      </c>
      <c r="Q17" s="1"/>
    </row>
    <row r="18" spans="1:17" x14ac:dyDescent="0.25">
      <c r="A18" s="12" t="s">
        <v>5</v>
      </c>
      <c r="B18" s="13"/>
      <c r="C18" s="13"/>
      <c r="D18" s="19"/>
      <c r="E18" s="19"/>
      <c r="F18" s="19"/>
      <c r="G18" s="19"/>
      <c r="H18" s="19"/>
      <c r="I18" s="19"/>
      <c r="J18" s="17"/>
      <c r="K18" s="17"/>
      <c r="L18" s="17"/>
      <c r="M18" s="18"/>
      <c r="N18" s="17"/>
      <c r="O18" s="17"/>
      <c r="P18" s="11">
        <f t="shared" si="2"/>
        <v>0</v>
      </c>
    </row>
    <row r="19" spans="1:17" ht="25.5" x14ac:dyDescent="0.25">
      <c r="A19" s="12" t="s">
        <v>6</v>
      </c>
      <c r="B19" s="13">
        <v>2580456.3199999998</v>
      </c>
      <c r="C19" s="14"/>
      <c r="D19" s="14">
        <v>212855.94</v>
      </c>
      <c r="E19" s="15">
        <v>217708.18</v>
      </c>
      <c r="F19" s="16">
        <v>251138.46</v>
      </c>
      <c r="G19" s="16">
        <v>524172.56</v>
      </c>
      <c r="H19" s="15">
        <v>254414.54</v>
      </c>
      <c r="I19" s="17">
        <v>243240.64</v>
      </c>
      <c r="J19" s="17"/>
      <c r="K19" s="17"/>
      <c r="L19" s="17"/>
      <c r="M19" s="18"/>
      <c r="N19" s="15"/>
      <c r="O19" s="15"/>
      <c r="P19" s="11">
        <f t="shared" si="2"/>
        <v>1703530.3199999998</v>
      </c>
    </row>
    <row r="20" spans="1:17" x14ac:dyDescent="0.25">
      <c r="A20" s="9" t="s">
        <v>7</v>
      </c>
      <c r="B20" s="94">
        <f>SUM(B21:B29)</f>
        <v>10819755.640000001</v>
      </c>
      <c r="C20" s="20"/>
      <c r="D20" s="93">
        <f t="shared" ref="D20:I20" si="4">SUM(D21:D29)</f>
        <v>232873.25</v>
      </c>
      <c r="E20" s="93">
        <f t="shared" si="4"/>
        <v>193433.24</v>
      </c>
      <c r="F20" s="93">
        <f t="shared" si="4"/>
        <v>429464.27999999997</v>
      </c>
      <c r="G20" s="93">
        <f t="shared" si="4"/>
        <v>293204.82</v>
      </c>
      <c r="H20" s="93">
        <f t="shared" si="4"/>
        <v>2083091.94</v>
      </c>
      <c r="I20" s="93">
        <f t="shared" si="4"/>
        <v>744592.84</v>
      </c>
      <c r="J20" s="93">
        <f>J21+J23+J28</f>
        <v>1147318.6399999999</v>
      </c>
      <c r="K20" s="93">
        <f>K22+K23+K29</f>
        <v>0</v>
      </c>
      <c r="L20" s="93">
        <f>L23+L29</f>
        <v>0</v>
      </c>
      <c r="M20" s="93">
        <f>M21+M22+M23+M24+M25+M26+M27+M28+M29</f>
        <v>0</v>
      </c>
      <c r="N20" s="93">
        <f>N21+N22+N23+N24+N25+N26+N27+N28+N29</f>
        <v>0</v>
      </c>
      <c r="O20" s="93">
        <f>O21+O22+O23+O24+O25+O26+O27+O28+O29</f>
        <v>0</v>
      </c>
      <c r="P20" s="11">
        <f t="shared" si="2"/>
        <v>5123979.01</v>
      </c>
    </row>
    <row r="21" spans="1:17" x14ac:dyDescent="0.25">
      <c r="A21" s="12" t="s">
        <v>8</v>
      </c>
      <c r="B21" s="13">
        <v>4200450</v>
      </c>
      <c r="C21" s="14"/>
      <c r="D21" s="14"/>
      <c r="E21" s="15">
        <v>163607.12</v>
      </c>
      <c r="F21" s="16">
        <v>280193.01</v>
      </c>
      <c r="G21" s="16">
        <v>150760.57</v>
      </c>
      <c r="H21" s="15">
        <v>1176056.44</v>
      </c>
      <c r="I21" s="17">
        <v>155979.09</v>
      </c>
      <c r="J21" s="17">
        <v>152661.04</v>
      </c>
      <c r="K21" s="17"/>
      <c r="L21" s="17"/>
      <c r="M21" s="18"/>
      <c r="N21" s="15"/>
      <c r="O21" s="15"/>
      <c r="P21" s="11">
        <f t="shared" si="2"/>
        <v>2079257.27</v>
      </c>
    </row>
    <row r="22" spans="1:17" ht="25.5" customHeight="1" x14ac:dyDescent="0.25">
      <c r="A22" s="12" t="s">
        <v>9</v>
      </c>
      <c r="B22" s="13">
        <v>3365412</v>
      </c>
      <c r="C22" s="14"/>
      <c r="D22" s="19">
        <v>136880</v>
      </c>
      <c r="E22" s="15">
        <v>19766.86</v>
      </c>
      <c r="F22" s="16">
        <v>140530.1</v>
      </c>
      <c r="G22" s="16"/>
      <c r="H22" s="15"/>
      <c r="I22" s="17">
        <v>243493</v>
      </c>
      <c r="J22" s="17"/>
      <c r="K22" s="17"/>
      <c r="L22" s="17"/>
      <c r="M22" s="18"/>
      <c r="N22" s="15"/>
      <c r="O22" s="15"/>
      <c r="P22" s="11">
        <f t="shared" si="2"/>
        <v>540669.96</v>
      </c>
    </row>
    <row r="23" spans="1:17" x14ac:dyDescent="0.25">
      <c r="A23" s="12" t="s">
        <v>10</v>
      </c>
      <c r="B23" s="13">
        <v>545045</v>
      </c>
      <c r="C23" s="14"/>
      <c r="D23" s="14"/>
      <c r="E23" s="15"/>
      <c r="F23" s="16"/>
      <c r="G23" s="16">
        <v>15850</v>
      </c>
      <c r="H23" s="15">
        <v>28050</v>
      </c>
      <c r="I23" s="17"/>
      <c r="J23" s="17">
        <v>13600</v>
      </c>
      <c r="K23" s="17"/>
      <c r="L23" s="17"/>
      <c r="M23" s="18"/>
      <c r="N23" s="15"/>
      <c r="O23" s="15"/>
      <c r="P23" s="11">
        <f t="shared" si="2"/>
        <v>57500</v>
      </c>
    </row>
    <row r="24" spans="1:17" x14ac:dyDescent="0.25">
      <c r="A24" s="12" t="s">
        <v>11</v>
      </c>
      <c r="B24" s="13">
        <v>450600</v>
      </c>
      <c r="C24" s="14"/>
      <c r="D24" s="19">
        <v>30000</v>
      </c>
      <c r="E24" s="15"/>
      <c r="F24" s="16"/>
      <c r="G24" s="16">
        <v>3620</v>
      </c>
      <c r="H24" s="15">
        <v>40000</v>
      </c>
      <c r="I24" s="17"/>
      <c r="J24" s="17"/>
      <c r="K24" s="17"/>
      <c r="L24" s="17"/>
      <c r="M24" s="18"/>
      <c r="N24" s="15"/>
      <c r="O24" s="15"/>
      <c r="P24" s="11">
        <f t="shared" si="2"/>
        <v>73620</v>
      </c>
    </row>
    <row r="25" spans="1:17" x14ac:dyDescent="0.25">
      <c r="A25" s="12" t="s">
        <v>12</v>
      </c>
      <c r="B25" s="13">
        <v>560125.31999999995</v>
      </c>
      <c r="C25" s="14"/>
      <c r="D25" s="19"/>
      <c r="E25" s="15">
        <v>10059.26</v>
      </c>
      <c r="F25" s="16"/>
      <c r="G25" s="16"/>
      <c r="H25" s="15">
        <v>50485.5</v>
      </c>
      <c r="I25" s="17">
        <v>125836.5</v>
      </c>
      <c r="J25" s="17"/>
      <c r="K25" s="17"/>
      <c r="L25" s="17"/>
      <c r="M25" s="18"/>
      <c r="N25" s="15"/>
      <c r="O25" s="15"/>
      <c r="P25" s="11">
        <f t="shared" si="2"/>
        <v>186381.26</v>
      </c>
    </row>
    <row r="26" spans="1:17" x14ac:dyDescent="0.25">
      <c r="A26" s="12" t="s">
        <v>13</v>
      </c>
      <c r="B26" s="13"/>
      <c r="C26" s="14"/>
      <c r="D26" s="19"/>
      <c r="E26" s="19"/>
      <c r="F26" s="17"/>
      <c r="G26" s="17"/>
      <c r="H26" s="15"/>
      <c r="I26" s="17"/>
      <c r="J26" s="17"/>
      <c r="K26" s="17"/>
      <c r="L26" s="17"/>
      <c r="M26" s="18"/>
      <c r="N26" s="15"/>
      <c r="O26" s="15"/>
      <c r="P26" s="11">
        <f t="shared" si="2"/>
        <v>0</v>
      </c>
    </row>
    <row r="27" spans="1:17" ht="23.25" customHeight="1" x14ac:dyDescent="0.25">
      <c r="A27" s="12" t="s">
        <v>14</v>
      </c>
      <c r="B27" s="13"/>
      <c r="C27" s="14"/>
      <c r="D27" s="19"/>
      <c r="E27" s="15"/>
      <c r="F27" s="16"/>
      <c r="G27" s="16"/>
      <c r="H27" s="15"/>
      <c r="I27" s="17"/>
      <c r="J27" s="17"/>
      <c r="K27" s="17"/>
      <c r="L27" s="17"/>
      <c r="M27" s="18"/>
      <c r="N27" s="15"/>
      <c r="O27" s="15"/>
      <c r="P27" s="11">
        <f t="shared" si="2"/>
        <v>0</v>
      </c>
    </row>
    <row r="28" spans="1:17" ht="21.75" customHeight="1" x14ac:dyDescent="0.25">
      <c r="A28" s="12" t="s">
        <v>15</v>
      </c>
      <c r="B28" s="13"/>
      <c r="C28" s="14"/>
      <c r="D28" s="19"/>
      <c r="E28" s="15"/>
      <c r="F28" s="16">
        <v>8741.17</v>
      </c>
      <c r="G28" s="16">
        <v>122974.25</v>
      </c>
      <c r="H28" s="15">
        <v>88500</v>
      </c>
      <c r="I28" s="17"/>
      <c r="J28" s="17">
        <v>981057.6</v>
      </c>
      <c r="K28" s="17"/>
      <c r="L28" s="17"/>
      <c r="M28" s="18"/>
      <c r="N28" s="15"/>
      <c r="O28" s="15"/>
      <c r="P28" s="11">
        <f t="shared" si="2"/>
        <v>1201273.02</v>
      </c>
    </row>
    <row r="29" spans="1:17" ht="25.5" x14ac:dyDescent="0.25">
      <c r="A29" s="12" t="s">
        <v>16</v>
      </c>
      <c r="B29" s="13">
        <v>1698123.32</v>
      </c>
      <c r="C29" s="14"/>
      <c r="D29" s="19">
        <v>65993.25</v>
      </c>
      <c r="E29" s="19"/>
      <c r="F29" s="14"/>
      <c r="G29" s="16"/>
      <c r="H29" s="15">
        <v>700000</v>
      </c>
      <c r="I29" s="17">
        <v>219284.25</v>
      </c>
      <c r="J29" s="17"/>
      <c r="K29" s="17"/>
      <c r="L29" s="17"/>
      <c r="M29" s="18"/>
      <c r="N29" s="15"/>
      <c r="O29" s="15"/>
      <c r="P29" s="11">
        <f t="shared" si="2"/>
        <v>985277.5</v>
      </c>
    </row>
    <row r="30" spans="1:17" x14ac:dyDescent="0.25">
      <c r="A30" s="9" t="s">
        <v>17</v>
      </c>
      <c r="B30" s="94">
        <f>SUM(B31:B39)</f>
        <v>160404810.56</v>
      </c>
      <c r="C30" s="109"/>
      <c r="D30" s="93">
        <f t="shared" ref="D30:I30" si="5">SUM(D31:D39)</f>
        <v>5489343.8499999996</v>
      </c>
      <c r="E30" s="93">
        <f t="shared" si="5"/>
        <v>6651876.5899999999</v>
      </c>
      <c r="F30" s="93">
        <f t="shared" si="5"/>
        <v>1132284.8799999999</v>
      </c>
      <c r="G30" s="93">
        <f t="shared" si="5"/>
        <v>19258218.940000001</v>
      </c>
      <c r="H30" s="93">
        <f t="shared" si="5"/>
        <v>10891259.77</v>
      </c>
      <c r="I30" s="93">
        <f t="shared" si="5"/>
        <v>9789907.459999999</v>
      </c>
      <c r="J30" s="93">
        <f>J31+J32+J34+J35+J37+J39</f>
        <v>10453447.5</v>
      </c>
      <c r="K30" s="93">
        <f>K31+K34+K35+K37+K39</f>
        <v>0</v>
      </c>
      <c r="L30" s="93">
        <f>L31+L34+L35+L37+L39</f>
        <v>0</v>
      </c>
      <c r="M30" s="93">
        <f>M31+M32+M33+M34+M35+M36+M37+M38+M39</f>
        <v>0</v>
      </c>
      <c r="N30" s="93">
        <f>N31+N32+N33+N34+N35+N36+N37+N38+N39</f>
        <v>0</v>
      </c>
      <c r="O30" s="93">
        <f>O31+O32+O33+O34+O35+O36+O37+O38+O39</f>
        <v>0</v>
      </c>
      <c r="P30" s="11">
        <f t="shared" si="2"/>
        <v>63666338.990000002</v>
      </c>
    </row>
    <row r="31" spans="1:17" ht="25.5" x14ac:dyDescent="0.25">
      <c r="A31" s="12" t="s">
        <v>18</v>
      </c>
      <c r="B31" s="13">
        <v>13950842.689999999</v>
      </c>
      <c r="C31" s="14"/>
      <c r="D31" s="19">
        <v>531765.53</v>
      </c>
      <c r="E31" s="19">
        <v>813718.6</v>
      </c>
      <c r="F31" s="19">
        <v>32400.74</v>
      </c>
      <c r="G31" s="16">
        <v>2619500.16</v>
      </c>
      <c r="H31" s="15">
        <v>1176882.56</v>
      </c>
      <c r="I31" s="17">
        <v>1485751.82</v>
      </c>
      <c r="J31" s="17">
        <v>1818661.19</v>
      </c>
      <c r="K31" s="17"/>
      <c r="L31" s="17"/>
      <c r="M31" s="18"/>
      <c r="N31" s="15"/>
      <c r="O31" s="15"/>
      <c r="P31" s="11">
        <f t="shared" si="2"/>
        <v>8478680.5999999996</v>
      </c>
    </row>
    <row r="32" spans="1:17" x14ac:dyDescent="0.25">
      <c r="A32" s="12" t="s">
        <v>19</v>
      </c>
      <c r="B32" s="13"/>
      <c r="C32" s="14"/>
      <c r="D32" s="19"/>
      <c r="E32" s="19"/>
      <c r="F32" s="19"/>
      <c r="G32" s="16"/>
      <c r="H32" s="15"/>
      <c r="I32" s="17"/>
      <c r="J32" s="17"/>
      <c r="K32" s="17"/>
      <c r="L32" s="17"/>
      <c r="M32" s="18"/>
      <c r="N32" s="15"/>
      <c r="O32" s="15"/>
      <c r="P32" s="11">
        <f t="shared" si="2"/>
        <v>0</v>
      </c>
    </row>
    <row r="33" spans="1:16" ht="25.5" x14ac:dyDescent="0.25">
      <c r="A33" s="12" t="s">
        <v>20</v>
      </c>
      <c r="B33" s="13">
        <v>1254136.3600000001</v>
      </c>
      <c r="C33" s="14"/>
      <c r="D33" s="19"/>
      <c r="E33" s="19"/>
      <c r="F33" s="19"/>
      <c r="G33" s="16"/>
      <c r="H33" s="15">
        <v>499996</v>
      </c>
      <c r="I33" s="17"/>
      <c r="J33" s="17"/>
      <c r="K33" s="17"/>
      <c r="L33" s="17"/>
      <c r="M33" s="18"/>
      <c r="N33" s="15"/>
      <c r="O33" s="15"/>
      <c r="P33" s="11">
        <f t="shared" si="2"/>
        <v>499996</v>
      </c>
    </row>
    <row r="34" spans="1:16" x14ac:dyDescent="0.25">
      <c r="A34" s="12" t="s">
        <v>21</v>
      </c>
      <c r="B34" s="13">
        <v>60120136.780000001</v>
      </c>
      <c r="C34" s="14"/>
      <c r="D34" s="19">
        <v>3012648.57</v>
      </c>
      <c r="E34" s="15">
        <v>3974814.84</v>
      </c>
      <c r="F34" s="16">
        <v>628066.5</v>
      </c>
      <c r="G34" s="16">
        <v>10381412.4</v>
      </c>
      <c r="H34" s="15">
        <v>5108284.58</v>
      </c>
      <c r="I34" s="17">
        <v>7147127.8600000003</v>
      </c>
      <c r="J34" s="17">
        <v>2421531.7999999998</v>
      </c>
      <c r="K34" s="17"/>
      <c r="L34" s="17"/>
      <c r="M34" s="18"/>
      <c r="N34" s="15"/>
      <c r="O34" s="15"/>
      <c r="P34" s="11">
        <f t="shared" si="2"/>
        <v>32673886.550000001</v>
      </c>
    </row>
    <row r="35" spans="1:16" ht="25.5" x14ac:dyDescent="0.25">
      <c r="A35" s="12" t="s">
        <v>22</v>
      </c>
      <c r="B35" s="13">
        <v>1890468.58</v>
      </c>
      <c r="C35" s="14"/>
      <c r="D35" s="19">
        <v>197117.86</v>
      </c>
      <c r="E35" s="15">
        <v>243324.94</v>
      </c>
      <c r="F35" s="16"/>
      <c r="G35" s="16">
        <v>234071.88</v>
      </c>
      <c r="H35" s="15">
        <v>334776.62</v>
      </c>
      <c r="I35" s="17">
        <v>208569.01</v>
      </c>
      <c r="J35" s="17"/>
      <c r="K35" s="17"/>
      <c r="L35" s="17"/>
      <c r="M35" s="18"/>
      <c r="N35" s="15"/>
      <c r="O35" s="15"/>
      <c r="P35" s="11">
        <f t="shared" si="2"/>
        <v>1217860.31</v>
      </c>
    </row>
    <row r="36" spans="1:16" ht="25.5" x14ac:dyDescent="0.25">
      <c r="A36" s="12" t="s">
        <v>23</v>
      </c>
      <c r="B36" s="13"/>
      <c r="C36" s="14"/>
      <c r="D36" s="19"/>
      <c r="E36" s="19"/>
      <c r="F36" s="19"/>
      <c r="G36" s="16"/>
      <c r="H36" s="15"/>
      <c r="I36" s="17"/>
      <c r="J36" s="17">
        <v>20709</v>
      </c>
      <c r="K36" s="17"/>
      <c r="L36" s="17"/>
      <c r="M36" s="18"/>
      <c r="N36" s="15"/>
      <c r="O36" s="15"/>
      <c r="P36" s="11">
        <f t="shared" si="2"/>
        <v>20709</v>
      </c>
    </row>
    <row r="37" spans="1:16" ht="25.5" x14ac:dyDescent="0.25">
      <c r="A37" s="12" t="s">
        <v>24</v>
      </c>
      <c r="B37" s="13">
        <v>31650850.420000002</v>
      </c>
      <c r="C37" s="14"/>
      <c r="D37" s="19">
        <v>354510</v>
      </c>
      <c r="E37" s="22"/>
      <c r="F37" s="14"/>
      <c r="G37" s="16">
        <v>219450.31</v>
      </c>
      <c r="H37" s="15">
        <v>198140</v>
      </c>
      <c r="I37" s="17">
        <v>136500</v>
      </c>
      <c r="J37" s="17">
        <v>3792760.07</v>
      </c>
      <c r="K37" s="17"/>
      <c r="L37" s="17"/>
      <c r="M37" s="18"/>
      <c r="N37" s="15"/>
      <c r="O37" s="15"/>
      <c r="P37" s="11">
        <f t="shared" si="2"/>
        <v>4701360.38</v>
      </c>
    </row>
    <row r="38" spans="1:16" ht="43.5" customHeight="1" x14ac:dyDescent="0.25">
      <c r="A38" s="12" t="s">
        <v>25</v>
      </c>
      <c r="B38" s="19"/>
      <c r="C38" s="13"/>
      <c r="D38" s="19"/>
      <c r="E38" s="19"/>
      <c r="F38" s="19"/>
      <c r="G38" s="19"/>
      <c r="H38" s="17"/>
      <c r="I38" s="23"/>
      <c r="J38" s="17"/>
      <c r="K38" s="17"/>
      <c r="L38" s="23"/>
      <c r="M38" s="18"/>
      <c r="N38" s="15"/>
      <c r="O38" s="23"/>
      <c r="P38" s="11">
        <f t="shared" si="2"/>
        <v>0</v>
      </c>
    </row>
    <row r="39" spans="1:16" x14ac:dyDescent="0.25">
      <c r="A39" s="12" t="s">
        <v>26</v>
      </c>
      <c r="B39" s="13">
        <v>51538375.729999997</v>
      </c>
      <c r="C39" s="14"/>
      <c r="D39" s="19">
        <v>1393301.89</v>
      </c>
      <c r="E39" s="15">
        <v>1620018.21</v>
      </c>
      <c r="F39" s="16">
        <v>471817.64</v>
      </c>
      <c r="G39" s="16">
        <v>5803784.1900000004</v>
      </c>
      <c r="H39" s="15">
        <v>3573180.01</v>
      </c>
      <c r="I39" s="17">
        <v>811958.77</v>
      </c>
      <c r="J39" s="17">
        <v>2420494.44</v>
      </c>
      <c r="K39" s="17"/>
      <c r="L39" s="17"/>
      <c r="M39" s="18"/>
      <c r="N39" s="15"/>
      <c r="O39" s="15"/>
      <c r="P39" s="11">
        <f t="shared" si="2"/>
        <v>16094555.149999999</v>
      </c>
    </row>
    <row r="40" spans="1:16" x14ac:dyDescent="0.25">
      <c r="A40" s="9" t="s">
        <v>27</v>
      </c>
      <c r="B40" s="115"/>
      <c r="C40" s="24"/>
      <c r="D40" s="24"/>
      <c r="E40" s="24"/>
      <c r="F40" s="24"/>
      <c r="G40" s="24"/>
      <c r="H40" s="24"/>
      <c r="I40" s="17"/>
      <c r="J40" s="17"/>
      <c r="K40" s="17"/>
      <c r="L40" s="17"/>
      <c r="M40" s="17">
        <f>M41+M42+M43+M44+M45+M46+M47</f>
        <v>0</v>
      </c>
      <c r="N40" s="15"/>
      <c r="O40" s="93">
        <f>O41+O42+O43+O44+O45+O46+O47</f>
        <v>0</v>
      </c>
      <c r="P40" s="11">
        <f t="shared" si="2"/>
        <v>0</v>
      </c>
    </row>
    <row r="41" spans="1:16" ht="25.5" x14ac:dyDescent="0.25">
      <c r="A41" s="12" t="s">
        <v>28</v>
      </c>
      <c r="B41" s="13"/>
      <c r="C41" s="14"/>
      <c r="D41" s="19"/>
      <c r="E41" s="19"/>
      <c r="F41" s="19"/>
      <c r="G41" s="19"/>
      <c r="H41" s="19"/>
      <c r="I41" s="17"/>
      <c r="J41" s="17"/>
      <c r="K41" s="17"/>
      <c r="L41" s="17"/>
      <c r="M41" s="17"/>
      <c r="N41" s="15"/>
      <c r="O41" s="25"/>
      <c r="P41" s="11">
        <f t="shared" si="2"/>
        <v>0</v>
      </c>
    </row>
    <row r="42" spans="1:16" ht="25.5" x14ac:dyDescent="0.25">
      <c r="A42" s="12" t="s">
        <v>29</v>
      </c>
      <c r="B42" s="19">
        <v>0</v>
      </c>
      <c r="C42" s="13"/>
      <c r="D42" s="19"/>
      <c r="E42" s="19"/>
      <c r="F42" s="19"/>
      <c r="G42" s="19"/>
      <c r="H42" s="19"/>
      <c r="I42" s="17"/>
      <c r="J42" s="17"/>
      <c r="K42" s="17"/>
      <c r="L42" s="17"/>
      <c r="M42" s="17"/>
      <c r="N42" s="13"/>
      <c r="O42" s="15"/>
      <c r="P42" s="11">
        <f t="shared" si="2"/>
        <v>0</v>
      </c>
    </row>
    <row r="43" spans="1:16" ht="25.5" x14ac:dyDescent="0.25">
      <c r="A43" s="12" t="s">
        <v>30</v>
      </c>
      <c r="B43" s="19">
        <v>0</v>
      </c>
      <c r="C43" s="13"/>
      <c r="D43" s="19"/>
      <c r="E43" s="19"/>
      <c r="F43" s="19"/>
      <c r="G43" s="19"/>
      <c r="H43" s="19"/>
      <c r="I43" s="17"/>
      <c r="J43" s="17"/>
      <c r="K43" s="17"/>
      <c r="L43" s="17"/>
      <c r="M43" s="17"/>
      <c r="N43" s="13"/>
      <c r="O43" s="25"/>
      <c r="P43" s="11">
        <f t="shared" si="2"/>
        <v>0</v>
      </c>
    </row>
    <row r="44" spans="1:16" ht="25.5" x14ac:dyDescent="0.25">
      <c r="A44" s="12" t="s">
        <v>31</v>
      </c>
      <c r="B44" s="19">
        <v>0</v>
      </c>
      <c r="C44" s="13"/>
      <c r="D44" s="19"/>
      <c r="E44" s="19"/>
      <c r="F44" s="19"/>
      <c r="G44" s="19"/>
      <c r="H44" s="19"/>
      <c r="I44" s="17"/>
      <c r="J44" s="17"/>
      <c r="K44" s="17"/>
      <c r="L44" s="17"/>
      <c r="M44" s="17"/>
      <c r="N44" s="13"/>
      <c r="O44" s="25"/>
      <c r="P44" s="11">
        <f t="shared" si="2"/>
        <v>0</v>
      </c>
    </row>
    <row r="45" spans="1:16" ht="25.5" x14ac:dyDescent="0.25">
      <c r="A45" s="12" t="s">
        <v>32</v>
      </c>
      <c r="B45" s="19">
        <v>0</v>
      </c>
      <c r="C45" s="13">
        <v>0</v>
      </c>
      <c r="D45" s="19"/>
      <c r="E45" s="19"/>
      <c r="F45" s="19"/>
      <c r="G45" s="19"/>
      <c r="H45" s="19"/>
      <c r="I45" s="17"/>
      <c r="J45" s="17"/>
      <c r="K45" s="17"/>
      <c r="L45" s="17"/>
      <c r="M45" s="17"/>
      <c r="N45" s="13"/>
      <c r="O45" s="25"/>
      <c r="P45" s="11">
        <f t="shared" ref="P45:P76" si="6">+D45+E45+F45+G45+H45+I45+J45+K45+L45+M45+N45+O45</f>
        <v>0</v>
      </c>
    </row>
    <row r="46" spans="1:16" ht="25.5" x14ac:dyDescent="0.25">
      <c r="A46" s="12" t="s">
        <v>33</v>
      </c>
      <c r="B46" s="19">
        <v>0</v>
      </c>
      <c r="C46" s="13">
        <v>0</v>
      </c>
      <c r="D46" s="19"/>
      <c r="E46" s="19"/>
      <c r="F46" s="19"/>
      <c r="G46" s="19"/>
      <c r="H46" s="19"/>
      <c r="I46" s="17"/>
      <c r="J46" s="17"/>
      <c r="K46" s="17"/>
      <c r="L46" s="17"/>
      <c r="M46" s="17"/>
      <c r="N46" s="13"/>
      <c r="O46" s="25"/>
      <c r="P46" s="11">
        <f t="shared" si="6"/>
        <v>0</v>
      </c>
    </row>
    <row r="47" spans="1:16" ht="25.5" x14ac:dyDescent="0.25">
      <c r="A47" s="12" t="s">
        <v>34</v>
      </c>
      <c r="B47" s="19">
        <v>0</v>
      </c>
      <c r="C47" s="13">
        <v>0</v>
      </c>
      <c r="D47" s="19"/>
      <c r="E47" s="19"/>
      <c r="F47" s="19"/>
      <c r="G47" s="19"/>
      <c r="H47" s="19"/>
      <c r="I47" s="17"/>
      <c r="J47" s="17"/>
      <c r="K47" s="17"/>
      <c r="L47" s="17"/>
      <c r="M47" s="17"/>
      <c r="N47" s="13"/>
      <c r="O47" s="25"/>
      <c r="P47" s="11">
        <f t="shared" si="6"/>
        <v>0</v>
      </c>
    </row>
    <row r="48" spans="1:16" x14ac:dyDescent="0.25">
      <c r="A48" s="9" t="s">
        <v>35</v>
      </c>
      <c r="B48" s="21">
        <v>0</v>
      </c>
      <c r="C48" s="13">
        <v>0</v>
      </c>
      <c r="D48" s="21"/>
      <c r="E48" s="21"/>
      <c r="F48" s="21"/>
      <c r="G48" s="21"/>
      <c r="H48" s="19"/>
      <c r="I48" s="17"/>
      <c r="J48" s="17"/>
      <c r="K48" s="17"/>
      <c r="L48" s="17"/>
      <c r="M48" s="17">
        <f>M49+M50+M51+M52+M53+M54+M55</f>
        <v>0</v>
      </c>
      <c r="N48" s="13"/>
      <c r="O48" s="93">
        <f>O49+O50+O51+O52+O53+O54+O55</f>
        <v>0</v>
      </c>
      <c r="P48" s="11">
        <f t="shared" si="6"/>
        <v>0</v>
      </c>
    </row>
    <row r="49" spans="1:16" ht="25.5" x14ac:dyDescent="0.25">
      <c r="A49" s="12" t="s">
        <v>36</v>
      </c>
      <c r="B49" s="19">
        <v>0</v>
      </c>
      <c r="C49" s="13">
        <v>0</v>
      </c>
      <c r="D49" s="19"/>
      <c r="E49" s="19"/>
      <c r="F49" s="19"/>
      <c r="G49" s="19"/>
      <c r="H49" s="19"/>
      <c r="I49" s="17"/>
      <c r="J49" s="17"/>
      <c r="K49" s="17"/>
      <c r="L49" s="17"/>
      <c r="M49" s="18"/>
      <c r="N49" s="13"/>
      <c r="O49" s="25"/>
      <c r="P49" s="11">
        <f t="shared" si="6"/>
        <v>0</v>
      </c>
    </row>
    <row r="50" spans="1:16" ht="25.5" x14ac:dyDescent="0.25">
      <c r="A50" s="12" t="s">
        <v>37</v>
      </c>
      <c r="B50" s="19">
        <v>0</v>
      </c>
      <c r="C50" s="13">
        <v>0</v>
      </c>
      <c r="D50" s="19"/>
      <c r="E50" s="19"/>
      <c r="F50" s="19"/>
      <c r="G50" s="19"/>
      <c r="H50" s="19"/>
      <c r="I50" s="17"/>
      <c r="J50" s="17"/>
      <c r="K50" s="17"/>
      <c r="L50" s="17"/>
      <c r="M50" s="18"/>
      <c r="N50" s="13"/>
      <c r="O50" s="25"/>
      <c r="P50" s="11">
        <f t="shared" si="6"/>
        <v>0</v>
      </c>
    </row>
    <row r="51" spans="1:16" ht="25.5" x14ac:dyDescent="0.25">
      <c r="A51" s="12" t="s">
        <v>38</v>
      </c>
      <c r="B51" s="19">
        <v>0</v>
      </c>
      <c r="C51" s="13">
        <v>0</v>
      </c>
      <c r="D51" s="19"/>
      <c r="E51" s="19"/>
      <c r="F51" s="19"/>
      <c r="G51" s="19"/>
      <c r="H51" s="19"/>
      <c r="I51" s="17"/>
      <c r="J51" s="17"/>
      <c r="K51" s="17"/>
      <c r="L51" s="17"/>
      <c r="M51" s="18"/>
      <c r="N51" s="13"/>
      <c r="O51" s="25"/>
      <c r="P51" s="11">
        <f t="shared" si="6"/>
        <v>0</v>
      </c>
    </row>
    <row r="52" spans="1:16" ht="25.5" x14ac:dyDescent="0.25">
      <c r="A52" s="12" t="s">
        <v>39</v>
      </c>
      <c r="B52" s="19">
        <v>0</v>
      </c>
      <c r="C52" s="13">
        <v>0</v>
      </c>
      <c r="D52" s="19"/>
      <c r="E52" s="19"/>
      <c r="F52" s="19"/>
      <c r="G52" s="19"/>
      <c r="H52" s="19"/>
      <c r="I52" s="17"/>
      <c r="J52" s="17"/>
      <c r="K52" s="17"/>
      <c r="L52" s="17"/>
      <c r="M52" s="18"/>
      <c r="N52" s="13"/>
      <c r="O52" s="25"/>
      <c r="P52" s="11">
        <f t="shared" si="6"/>
        <v>0</v>
      </c>
    </row>
    <row r="53" spans="1:16" ht="25.5" x14ac:dyDescent="0.25">
      <c r="A53" s="12" t="s">
        <v>77</v>
      </c>
      <c r="B53" s="19">
        <v>0</v>
      </c>
      <c r="C53" s="13">
        <v>0</v>
      </c>
      <c r="D53" s="19"/>
      <c r="E53" s="19"/>
      <c r="F53" s="19"/>
      <c r="G53" s="19"/>
      <c r="H53" s="19"/>
      <c r="I53" s="17"/>
      <c r="J53" s="17"/>
      <c r="K53" s="17"/>
      <c r="L53" s="17"/>
      <c r="M53" s="18"/>
      <c r="N53" s="13"/>
      <c r="O53" s="25"/>
      <c r="P53" s="11">
        <f t="shared" si="6"/>
        <v>0</v>
      </c>
    </row>
    <row r="54" spans="1:16" ht="25.5" x14ac:dyDescent="0.25">
      <c r="A54" s="12" t="s">
        <v>40</v>
      </c>
      <c r="B54" s="19">
        <v>0</v>
      </c>
      <c r="C54" s="13">
        <v>0</v>
      </c>
      <c r="D54" s="19"/>
      <c r="E54" s="19"/>
      <c r="F54" s="19"/>
      <c r="G54" s="19"/>
      <c r="H54" s="19"/>
      <c r="I54" s="17"/>
      <c r="J54" s="17"/>
      <c r="K54" s="17"/>
      <c r="L54" s="17"/>
      <c r="M54" s="18"/>
      <c r="N54" s="13"/>
      <c r="O54" s="25"/>
      <c r="P54" s="11">
        <f t="shared" si="6"/>
        <v>0</v>
      </c>
    </row>
    <row r="55" spans="1:16" ht="25.5" x14ac:dyDescent="0.25">
      <c r="A55" s="12" t="s">
        <v>41</v>
      </c>
      <c r="B55" s="19">
        <v>0</v>
      </c>
      <c r="C55" s="13">
        <v>0</v>
      </c>
      <c r="D55" s="19"/>
      <c r="E55" s="19"/>
      <c r="F55" s="19"/>
      <c r="G55" s="19"/>
      <c r="H55" s="19"/>
      <c r="I55" s="17"/>
      <c r="J55" s="17"/>
      <c r="K55" s="17"/>
      <c r="L55" s="17"/>
      <c r="M55" s="18"/>
      <c r="N55" s="13"/>
      <c r="O55" s="25"/>
      <c r="P55" s="11">
        <f t="shared" si="6"/>
        <v>0</v>
      </c>
    </row>
    <row r="56" spans="1:16" ht="25.5" x14ac:dyDescent="0.25">
      <c r="A56" s="9" t="s">
        <v>42</v>
      </c>
      <c r="B56" s="94">
        <f>SUM(B57:B65)</f>
        <v>4638378.6099999994</v>
      </c>
      <c r="C56" s="20">
        <f>+C57+C58+C59+C60+C61+C62+C63+C64+C65</f>
        <v>0</v>
      </c>
      <c r="D56" s="93">
        <f t="shared" ref="D56:I56" si="7">SUM(D57:D65)</f>
        <v>15435</v>
      </c>
      <c r="E56" s="93">
        <f t="shared" si="7"/>
        <v>106454.62</v>
      </c>
      <c r="F56" s="93">
        <f t="shared" si="7"/>
        <v>13560</v>
      </c>
      <c r="G56" s="93">
        <f t="shared" si="7"/>
        <v>264567.82</v>
      </c>
      <c r="H56" s="93">
        <f t="shared" si="7"/>
        <v>2112088.4500000002</v>
      </c>
      <c r="I56" s="93">
        <f t="shared" si="7"/>
        <v>1595291.68</v>
      </c>
      <c r="J56" s="93">
        <f>J57+J59+J60+J61+J65</f>
        <v>1218810.54</v>
      </c>
      <c r="K56" s="93">
        <f>K57+K59+K60</f>
        <v>0</v>
      </c>
      <c r="L56" s="93">
        <f>L59</f>
        <v>0</v>
      </c>
      <c r="M56" s="93">
        <f>M57+M58+M59+M60+M61+M62+M63+M64+M65</f>
        <v>0</v>
      </c>
      <c r="N56" s="93">
        <f>N57+N58+N59+N60+N61+N62+N63+N64+N65</f>
        <v>0</v>
      </c>
      <c r="O56" s="93">
        <f>O57+O58+O59+O60+O61+O62+O63+O64+O65</f>
        <v>0</v>
      </c>
      <c r="P56" s="11">
        <f t="shared" si="6"/>
        <v>5326208.1100000003</v>
      </c>
    </row>
    <row r="57" spans="1:16" x14ac:dyDescent="0.25">
      <c r="A57" s="12" t="s">
        <v>43</v>
      </c>
      <c r="B57" s="13">
        <v>650123.48</v>
      </c>
      <c r="C57" s="14"/>
      <c r="D57" s="22"/>
      <c r="E57" s="16"/>
      <c r="F57" s="16"/>
      <c r="G57" s="16">
        <v>15321</v>
      </c>
      <c r="H57" s="15"/>
      <c r="I57" s="17">
        <v>44132</v>
      </c>
      <c r="J57" s="17">
        <v>89987.5</v>
      </c>
      <c r="K57" s="17"/>
      <c r="L57" s="17"/>
      <c r="M57" s="18"/>
      <c r="N57" s="15"/>
      <c r="O57" s="15"/>
      <c r="P57" s="11">
        <f t="shared" si="6"/>
        <v>149440.5</v>
      </c>
    </row>
    <row r="58" spans="1:16" ht="25.5" x14ac:dyDescent="0.25">
      <c r="A58" s="12" t="s">
        <v>78</v>
      </c>
      <c r="B58" s="13">
        <v>350785</v>
      </c>
      <c r="C58" s="14"/>
      <c r="D58" s="22"/>
      <c r="E58" s="19"/>
      <c r="F58" s="19"/>
      <c r="G58" s="19"/>
      <c r="H58" s="19"/>
      <c r="I58" s="17">
        <v>1494899.7</v>
      </c>
      <c r="J58" s="17"/>
      <c r="K58" s="17"/>
      <c r="L58" s="17"/>
      <c r="M58" s="18"/>
      <c r="N58" s="13"/>
      <c r="O58" s="15"/>
      <c r="P58" s="11">
        <f t="shared" si="6"/>
        <v>1494899.7</v>
      </c>
    </row>
    <row r="59" spans="1:16" ht="25.5" x14ac:dyDescent="0.25">
      <c r="A59" s="12" t="s">
        <v>44</v>
      </c>
      <c r="B59" s="13">
        <v>1800450</v>
      </c>
      <c r="C59" s="14"/>
      <c r="D59" s="22"/>
      <c r="E59" s="16">
        <v>55257</v>
      </c>
      <c r="F59" s="16">
        <v>13560</v>
      </c>
      <c r="G59" s="16">
        <v>172262.77</v>
      </c>
      <c r="H59" s="15">
        <v>2112088.4500000002</v>
      </c>
      <c r="I59" s="17">
        <v>21709.58</v>
      </c>
      <c r="J59" s="17">
        <v>1079054.24</v>
      </c>
      <c r="K59" s="17"/>
      <c r="L59" s="17"/>
      <c r="M59" s="18"/>
      <c r="N59" s="15"/>
      <c r="O59" s="15"/>
      <c r="P59" s="11">
        <f t="shared" si="6"/>
        <v>3453932.04</v>
      </c>
    </row>
    <row r="60" spans="1:16" ht="25.5" x14ac:dyDescent="0.25">
      <c r="A60" s="12" t="s">
        <v>45</v>
      </c>
      <c r="B60" s="13">
        <v>560120</v>
      </c>
      <c r="C60" s="14"/>
      <c r="D60" s="22">
        <v>15435</v>
      </c>
      <c r="E60" s="19"/>
      <c r="F60" s="14"/>
      <c r="G60" s="26">
        <v>76984.05</v>
      </c>
      <c r="H60" s="17"/>
      <c r="I60" s="17">
        <v>34550.400000000001</v>
      </c>
      <c r="J60" s="17">
        <v>49768.800000000003</v>
      </c>
      <c r="K60" s="17"/>
      <c r="L60" s="17"/>
      <c r="M60" s="18"/>
      <c r="N60" s="13"/>
      <c r="O60" s="15"/>
      <c r="P60" s="11">
        <f t="shared" si="6"/>
        <v>176738.25</v>
      </c>
    </row>
    <row r="61" spans="1:16" ht="25.5" x14ac:dyDescent="0.25">
      <c r="A61" s="12" t="s">
        <v>46</v>
      </c>
      <c r="B61" s="13">
        <v>1126450.1299999999</v>
      </c>
      <c r="C61" s="14"/>
      <c r="D61" s="22"/>
      <c r="E61" s="19">
        <v>51197.62</v>
      </c>
      <c r="F61" s="14"/>
      <c r="G61" s="16"/>
      <c r="H61" s="15"/>
      <c r="I61" s="17"/>
      <c r="J61" s="17"/>
      <c r="K61" s="17"/>
      <c r="L61" s="17"/>
      <c r="M61" s="18"/>
      <c r="N61" s="13"/>
      <c r="O61" s="15"/>
      <c r="P61" s="11">
        <f t="shared" si="6"/>
        <v>51197.62</v>
      </c>
    </row>
    <row r="62" spans="1:16" x14ac:dyDescent="0.25">
      <c r="A62" s="12" t="s">
        <v>47</v>
      </c>
      <c r="B62" s="13">
        <v>150450</v>
      </c>
      <c r="C62" s="14"/>
      <c r="D62" s="22"/>
      <c r="E62" s="19"/>
      <c r="F62" s="19"/>
      <c r="G62" s="16"/>
      <c r="H62" s="23"/>
      <c r="I62" s="23"/>
      <c r="J62" s="17"/>
      <c r="K62" s="17"/>
      <c r="L62" s="17"/>
      <c r="M62" s="18"/>
      <c r="N62" s="13"/>
      <c r="O62" s="15"/>
      <c r="P62" s="11">
        <f t="shared" si="6"/>
        <v>0</v>
      </c>
    </row>
    <row r="63" spans="1:16" x14ac:dyDescent="0.25">
      <c r="A63" s="12" t="s">
        <v>79</v>
      </c>
      <c r="B63" s="13"/>
      <c r="C63" s="14"/>
      <c r="D63" s="22"/>
      <c r="E63" s="19"/>
      <c r="F63" s="19"/>
      <c r="G63" s="19"/>
      <c r="H63" s="23"/>
      <c r="I63" s="23"/>
      <c r="J63" s="17"/>
      <c r="K63" s="17"/>
      <c r="L63" s="17"/>
      <c r="M63" s="18"/>
      <c r="N63" s="13"/>
      <c r="O63" s="15"/>
      <c r="P63" s="11">
        <f t="shared" si="6"/>
        <v>0</v>
      </c>
    </row>
    <row r="64" spans="1:16" x14ac:dyDescent="0.25">
      <c r="A64" s="12" t="s">
        <v>48</v>
      </c>
      <c r="B64" s="13"/>
      <c r="C64" s="14"/>
      <c r="D64" s="22"/>
      <c r="E64" s="19"/>
      <c r="F64" s="19"/>
      <c r="G64" s="19"/>
      <c r="H64" s="19"/>
      <c r="I64" s="23"/>
      <c r="J64" s="17"/>
      <c r="K64" s="17"/>
      <c r="L64" s="17"/>
      <c r="M64" s="18"/>
      <c r="N64" s="15"/>
      <c r="O64" s="15"/>
      <c r="P64" s="11">
        <f t="shared" si="6"/>
        <v>0</v>
      </c>
    </row>
    <row r="65" spans="1:17" ht="25.5" x14ac:dyDescent="0.25">
      <c r="A65" s="12" t="s">
        <v>49</v>
      </c>
      <c r="B65" s="13"/>
      <c r="C65" s="14"/>
      <c r="D65" s="22"/>
      <c r="E65" s="19"/>
      <c r="F65" s="19"/>
      <c r="G65" s="19"/>
      <c r="H65" s="19"/>
      <c r="I65" s="23"/>
      <c r="J65" s="17"/>
      <c r="K65" s="17"/>
      <c r="L65" s="17"/>
      <c r="M65" s="18"/>
      <c r="N65" s="13"/>
      <c r="O65" s="19"/>
      <c r="P65" s="11">
        <f t="shared" si="6"/>
        <v>0</v>
      </c>
    </row>
    <row r="66" spans="1:17" x14ac:dyDescent="0.25">
      <c r="A66" s="9" t="s">
        <v>50</v>
      </c>
      <c r="B66" s="93">
        <f t="shared" ref="B66" si="8">+B67+B68+B69+B70</f>
        <v>3450123.69</v>
      </c>
      <c r="C66" s="20"/>
      <c r="D66" s="93">
        <f>+D67+D68+D69+D70+D77</f>
        <v>653355.66</v>
      </c>
      <c r="E66" s="93">
        <f t="shared" ref="E66:L66" si="9">E67</f>
        <v>102787.1</v>
      </c>
      <c r="F66" s="93">
        <f t="shared" si="9"/>
        <v>8458.57</v>
      </c>
      <c r="G66" s="93">
        <f t="shared" si="9"/>
        <v>380502.35</v>
      </c>
      <c r="H66" s="93">
        <f t="shared" si="9"/>
        <v>5000</v>
      </c>
      <c r="I66" s="93">
        <f t="shared" si="9"/>
        <v>90757.15</v>
      </c>
      <c r="J66" s="93">
        <f t="shared" si="9"/>
        <v>138843.51999999999</v>
      </c>
      <c r="K66" s="93">
        <f t="shared" si="9"/>
        <v>0</v>
      </c>
      <c r="L66" s="93">
        <f t="shared" si="9"/>
        <v>0</v>
      </c>
      <c r="M66" s="93">
        <f>M67+M68+M69+M70</f>
        <v>0</v>
      </c>
      <c r="N66" s="93">
        <f>N67+N68+N69+N70</f>
        <v>0</v>
      </c>
      <c r="O66" s="93">
        <f>O67+O68+O69+O70+O71+O72+O73</f>
        <v>0</v>
      </c>
      <c r="P66" s="11">
        <f t="shared" si="6"/>
        <v>1379704.3499999999</v>
      </c>
    </row>
    <row r="67" spans="1:17" x14ac:dyDescent="0.25">
      <c r="A67" s="12" t="s">
        <v>51</v>
      </c>
      <c r="B67" s="13">
        <v>3450123.69</v>
      </c>
      <c r="C67" s="14"/>
      <c r="D67" s="19">
        <v>641974.49</v>
      </c>
      <c r="E67" s="114">
        <v>102787.1</v>
      </c>
      <c r="F67" s="17">
        <v>8458.57</v>
      </c>
      <c r="G67" s="16">
        <v>380502.35</v>
      </c>
      <c r="H67" s="15">
        <v>5000</v>
      </c>
      <c r="I67" s="17">
        <v>90757.15</v>
      </c>
      <c r="J67" s="17">
        <v>138843.51999999999</v>
      </c>
      <c r="K67" s="17"/>
      <c r="L67" s="17"/>
      <c r="M67" s="18"/>
      <c r="N67" s="15"/>
      <c r="O67" s="19"/>
      <c r="P67" s="11">
        <f t="shared" si="6"/>
        <v>1368323.1799999997</v>
      </c>
    </row>
    <row r="68" spans="1:17" x14ac:dyDescent="0.25">
      <c r="A68" s="12" t="s">
        <v>52</v>
      </c>
      <c r="B68" s="13">
        <v>0</v>
      </c>
      <c r="C68" s="13"/>
      <c r="D68" s="19"/>
      <c r="E68" s="21"/>
      <c r="F68" s="19"/>
      <c r="G68" s="19"/>
      <c r="H68" s="19"/>
      <c r="I68" s="19"/>
      <c r="J68" s="17"/>
      <c r="K68" s="17"/>
      <c r="L68" s="17"/>
      <c r="M68" s="18"/>
      <c r="N68" s="17"/>
      <c r="O68" s="19"/>
      <c r="P68" s="11">
        <f t="shared" si="6"/>
        <v>0</v>
      </c>
    </row>
    <row r="69" spans="1:17" ht="25.5" x14ac:dyDescent="0.25">
      <c r="A69" s="12" t="s">
        <v>53</v>
      </c>
      <c r="B69" s="13">
        <v>0</v>
      </c>
      <c r="C69" s="13"/>
      <c r="D69" s="19"/>
      <c r="E69" s="21"/>
      <c r="F69" s="21"/>
      <c r="G69" s="21"/>
      <c r="H69" s="21"/>
      <c r="I69" s="19"/>
      <c r="J69" s="17"/>
      <c r="K69" s="17"/>
      <c r="L69" s="17"/>
      <c r="M69" s="18"/>
      <c r="N69" s="17"/>
      <c r="O69" s="19"/>
      <c r="P69" s="11">
        <f t="shared" si="6"/>
        <v>0</v>
      </c>
    </row>
    <row r="70" spans="1:17" ht="27" customHeight="1" x14ac:dyDescent="0.25">
      <c r="A70" s="27" t="s">
        <v>54</v>
      </c>
      <c r="B70" s="13">
        <v>0</v>
      </c>
      <c r="C70" s="13">
        <v>0</v>
      </c>
      <c r="D70" s="19"/>
      <c r="E70" s="21"/>
      <c r="F70" s="21"/>
      <c r="G70" s="21"/>
      <c r="H70" s="21"/>
      <c r="I70" s="19"/>
      <c r="J70" s="17"/>
      <c r="K70" s="17"/>
      <c r="L70" s="17"/>
      <c r="M70" s="18"/>
      <c r="N70" s="17"/>
      <c r="O70" s="19"/>
      <c r="P70" s="11">
        <f t="shared" si="6"/>
        <v>0</v>
      </c>
    </row>
    <row r="71" spans="1:17" ht="25.5" x14ac:dyDescent="0.25">
      <c r="A71" s="9" t="s">
        <v>55</v>
      </c>
      <c r="B71" s="21">
        <v>0</v>
      </c>
      <c r="C71" s="13">
        <v>0</v>
      </c>
      <c r="D71" s="21"/>
      <c r="E71" s="21"/>
      <c r="F71" s="21"/>
      <c r="G71" s="21"/>
      <c r="H71" s="21"/>
      <c r="I71" s="19"/>
      <c r="J71" s="17"/>
      <c r="K71" s="17"/>
      <c r="L71" s="17"/>
      <c r="M71" s="17"/>
      <c r="N71" s="17"/>
      <c r="O71" s="19"/>
      <c r="P71" s="11">
        <f t="shared" si="6"/>
        <v>0</v>
      </c>
    </row>
    <row r="72" spans="1:17" x14ac:dyDescent="0.25">
      <c r="A72" s="12" t="s">
        <v>56</v>
      </c>
      <c r="B72" s="19">
        <v>0</v>
      </c>
      <c r="C72" s="13">
        <v>0</v>
      </c>
      <c r="D72" s="19"/>
      <c r="E72" s="21"/>
      <c r="F72" s="21"/>
      <c r="G72" s="21"/>
      <c r="H72" s="21"/>
      <c r="I72" s="19"/>
      <c r="J72" s="17"/>
      <c r="K72" s="17"/>
      <c r="L72" s="17"/>
      <c r="M72" s="18"/>
      <c r="N72" s="17"/>
      <c r="O72" s="19"/>
      <c r="P72" s="11">
        <f t="shared" si="6"/>
        <v>0</v>
      </c>
    </row>
    <row r="73" spans="1:17" ht="25.5" x14ac:dyDescent="0.25">
      <c r="A73" s="12" t="s">
        <v>57</v>
      </c>
      <c r="B73" s="19">
        <v>0</v>
      </c>
      <c r="C73" s="13">
        <v>0</v>
      </c>
      <c r="D73" s="19"/>
      <c r="E73" s="21"/>
      <c r="F73" s="21"/>
      <c r="G73" s="21"/>
      <c r="H73" s="21"/>
      <c r="I73" s="19"/>
      <c r="J73" s="17"/>
      <c r="K73" s="17"/>
      <c r="L73" s="17"/>
      <c r="M73" s="18"/>
      <c r="N73" s="17"/>
      <c r="O73" s="19"/>
      <c r="P73" s="11">
        <f t="shared" si="6"/>
        <v>0</v>
      </c>
    </row>
    <row r="74" spans="1:17" x14ac:dyDescent="0.25">
      <c r="A74" s="9" t="s">
        <v>58</v>
      </c>
      <c r="B74" s="93">
        <v>0</v>
      </c>
      <c r="C74" s="13">
        <v>0</v>
      </c>
      <c r="D74" s="93">
        <f t="shared" ref="D74:I74" si="10">D77</f>
        <v>11381.17</v>
      </c>
      <c r="E74" s="93">
        <f t="shared" si="10"/>
        <v>12263.14</v>
      </c>
      <c r="F74" s="93">
        <f t="shared" si="10"/>
        <v>395001.04</v>
      </c>
      <c r="G74" s="93">
        <f t="shared" si="10"/>
        <v>0</v>
      </c>
      <c r="H74" s="93">
        <f t="shared" si="10"/>
        <v>475063.58</v>
      </c>
      <c r="I74" s="93">
        <f t="shared" si="10"/>
        <v>0</v>
      </c>
      <c r="J74" s="93">
        <f>J77</f>
        <v>0</v>
      </c>
      <c r="K74" s="93">
        <f>K77</f>
        <v>0</v>
      </c>
      <c r="L74" s="93">
        <f>L77</f>
        <v>0</v>
      </c>
      <c r="M74" s="93">
        <f>M75+M76+M77</f>
        <v>0</v>
      </c>
      <c r="N74" s="93">
        <f>N75+N76+N77</f>
        <v>0</v>
      </c>
      <c r="O74" s="93">
        <f>O75+O76+O77</f>
        <v>0</v>
      </c>
      <c r="P74" s="11">
        <f t="shared" si="6"/>
        <v>893708.92999999993</v>
      </c>
    </row>
    <row r="75" spans="1:17" ht="25.5" x14ac:dyDescent="0.25">
      <c r="A75" s="12" t="s">
        <v>59</v>
      </c>
      <c r="B75" s="19">
        <v>0</v>
      </c>
      <c r="C75" s="13">
        <v>0</v>
      </c>
      <c r="D75" s="19">
        <v>0</v>
      </c>
      <c r="E75" s="21"/>
      <c r="F75" s="21"/>
      <c r="G75" s="21"/>
      <c r="H75" s="21"/>
      <c r="I75" s="19"/>
      <c r="J75" s="17"/>
      <c r="K75" s="17"/>
      <c r="L75" s="17"/>
      <c r="M75" s="18"/>
      <c r="N75" s="17"/>
      <c r="O75" s="19"/>
      <c r="P75" s="11">
        <f t="shared" si="6"/>
        <v>0</v>
      </c>
    </row>
    <row r="76" spans="1:17" ht="25.5" x14ac:dyDescent="0.25">
      <c r="A76" s="12" t="s">
        <v>60</v>
      </c>
      <c r="B76" s="19">
        <v>0</v>
      </c>
      <c r="C76" s="13">
        <v>0</v>
      </c>
      <c r="D76" s="19">
        <v>0</v>
      </c>
      <c r="E76" s="21"/>
      <c r="F76" s="21"/>
      <c r="G76" s="21"/>
      <c r="H76" s="21"/>
      <c r="I76" s="19"/>
      <c r="J76" s="19"/>
      <c r="K76" s="19"/>
      <c r="L76" s="19"/>
      <c r="M76" s="18"/>
      <c r="N76" s="17"/>
      <c r="O76" s="19"/>
      <c r="P76" s="11">
        <f t="shared" si="6"/>
        <v>0</v>
      </c>
    </row>
    <row r="77" spans="1:17" ht="25.5" x14ac:dyDescent="0.25">
      <c r="A77" s="12" t="s">
        <v>61</v>
      </c>
      <c r="B77" s="19">
        <v>280555</v>
      </c>
      <c r="C77" s="13">
        <v>0</v>
      </c>
      <c r="D77" s="115">
        <v>11381.17</v>
      </c>
      <c r="E77" s="115">
        <v>12263.14</v>
      </c>
      <c r="F77" s="114">
        <v>395001.04</v>
      </c>
      <c r="G77" s="114"/>
      <c r="H77" s="114">
        <v>475063.58</v>
      </c>
      <c r="I77" s="19"/>
      <c r="J77" s="19"/>
      <c r="K77" s="19"/>
      <c r="L77" s="19"/>
      <c r="M77" s="18"/>
      <c r="N77" s="17"/>
      <c r="O77" s="19"/>
      <c r="P77" s="11">
        <f t="shared" ref="P77:P87" si="11">+D77+E77+F77+G77+H77+I77+J77+K77+L77+M77+N77+O77</f>
        <v>893708.92999999993</v>
      </c>
    </row>
    <row r="78" spans="1:17" x14ac:dyDescent="0.25">
      <c r="A78" s="9" t="s">
        <v>64</v>
      </c>
      <c r="B78" s="21">
        <v>0</v>
      </c>
      <c r="C78" s="13">
        <v>0</v>
      </c>
      <c r="D78" s="19"/>
      <c r="E78" s="21"/>
      <c r="F78" s="21"/>
      <c r="G78" s="21"/>
      <c r="H78" s="21"/>
      <c r="I78" s="19"/>
      <c r="J78" s="19"/>
      <c r="K78" s="19"/>
      <c r="L78" s="19"/>
      <c r="M78" s="19"/>
      <c r="N78" s="19"/>
      <c r="O78" s="93"/>
      <c r="P78" s="11">
        <f t="shared" si="11"/>
        <v>0</v>
      </c>
      <c r="Q78" s="2"/>
    </row>
    <row r="79" spans="1:17" ht="28.5" customHeight="1" x14ac:dyDescent="0.25">
      <c r="A79" s="12" t="s">
        <v>65</v>
      </c>
      <c r="B79" s="19">
        <v>0</v>
      </c>
      <c r="C79" s="13">
        <v>0</v>
      </c>
      <c r="D79" s="19"/>
      <c r="E79" s="21"/>
      <c r="F79" s="21"/>
      <c r="G79" s="21"/>
      <c r="H79" s="21"/>
      <c r="I79" s="19"/>
      <c r="J79" s="19"/>
      <c r="K79" s="19"/>
      <c r="L79" s="19"/>
      <c r="M79" s="19"/>
      <c r="N79" s="19"/>
      <c r="O79" s="19"/>
      <c r="P79" s="11">
        <f t="shared" si="11"/>
        <v>0</v>
      </c>
      <c r="Q79" s="2"/>
    </row>
    <row r="80" spans="1:17" ht="25.5" x14ac:dyDescent="0.25">
      <c r="A80" s="12" t="s">
        <v>66</v>
      </c>
      <c r="B80" s="19">
        <v>0</v>
      </c>
      <c r="C80" s="13">
        <v>0</v>
      </c>
      <c r="D80" s="19"/>
      <c r="E80" s="21"/>
      <c r="F80" s="21"/>
      <c r="G80" s="21"/>
      <c r="H80" s="21"/>
      <c r="I80" s="19"/>
      <c r="J80" s="19"/>
      <c r="K80" s="19"/>
      <c r="L80" s="19"/>
      <c r="M80" s="19"/>
      <c r="N80" s="19"/>
      <c r="O80" s="19"/>
      <c r="P80" s="11">
        <f t="shared" si="11"/>
        <v>0</v>
      </c>
      <c r="Q80" s="2"/>
    </row>
    <row r="81" spans="1:20" ht="25.5" x14ac:dyDescent="0.25">
      <c r="A81" s="12" t="s">
        <v>67</v>
      </c>
      <c r="B81" s="19">
        <v>0</v>
      </c>
      <c r="C81" s="13">
        <v>0</v>
      </c>
      <c r="D81" s="19"/>
      <c r="E81" s="21"/>
      <c r="F81" s="21"/>
      <c r="G81" s="21"/>
      <c r="H81" s="21"/>
      <c r="I81" s="19"/>
      <c r="J81" s="19"/>
      <c r="K81" s="19"/>
      <c r="L81" s="19"/>
      <c r="M81" s="19"/>
      <c r="N81" s="19"/>
      <c r="O81" s="19"/>
      <c r="P81" s="11">
        <f t="shared" si="11"/>
        <v>0</v>
      </c>
      <c r="Q81" s="2"/>
    </row>
    <row r="82" spans="1:20" x14ac:dyDescent="0.25">
      <c r="A82" s="9" t="s">
        <v>68</v>
      </c>
      <c r="B82" s="21">
        <v>0</v>
      </c>
      <c r="C82" s="24">
        <v>0</v>
      </c>
      <c r="D82" s="19"/>
      <c r="E82" s="21"/>
      <c r="F82" s="21"/>
      <c r="G82" s="21"/>
      <c r="H82" s="21"/>
      <c r="I82" s="19"/>
      <c r="J82" s="19"/>
      <c r="K82" s="19"/>
      <c r="L82" s="19"/>
      <c r="M82" s="19"/>
      <c r="N82" s="19"/>
      <c r="O82" s="19"/>
      <c r="P82" s="11">
        <f t="shared" si="11"/>
        <v>0</v>
      </c>
    </row>
    <row r="83" spans="1:20" ht="25.5" x14ac:dyDescent="0.25">
      <c r="A83" s="12" t="s">
        <v>69</v>
      </c>
      <c r="B83" s="19">
        <v>0</v>
      </c>
      <c r="C83" s="13">
        <v>0</v>
      </c>
      <c r="D83" s="19"/>
      <c r="E83" s="21"/>
      <c r="F83" s="21"/>
      <c r="G83" s="21"/>
      <c r="H83" s="21"/>
      <c r="I83" s="19"/>
      <c r="J83" s="19"/>
      <c r="K83" s="19"/>
      <c r="L83" s="19"/>
      <c r="M83" s="19"/>
      <c r="N83" s="19"/>
      <c r="O83" s="19"/>
      <c r="P83" s="11">
        <f t="shared" si="11"/>
        <v>0</v>
      </c>
    </row>
    <row r="84" spans="1:20" ht="25.5" x14ac:dyDescent="0.25">
      <c r="A84" s="12" t="s">
        <v>70</v>
      </c>
      <c r="B84" s="19">
        <v>0</v>
      </c>
      <c r="C84" s="13"/>
      <c r="D84" s="19">
        <v>0</v>
      </c>
      <c r="E84" s="21">
        <v>0</v>
      </c>
      <c r="F84" s="21">
        <v>0</v>
      </c>
      <c r="G84" s="21">
        <v>0</v>
      </c>
      <c r="H84" s="21">
        <v>0</v>
      </c>
      <c r="I84" s="19"/>
      <c r="J84" s="19"/>
      <c r="K84" s="19"/>
      <c r="L84" s="19"/>
      <c r="M84" s="19"/>
      <c r="N84" s="19"/>
      <c r="O84" s="19"/>
      <c r="P84" s="11">
        <f t="shared" si="11"/>
        <v>0</v>
      </c>
    </row>
    <row r="85" spans="1:20" x14ac:dyDescent="0.25">
      <c r="A85" s="9" t="s">
        <v>71</v>
      </c>
      <c r="B85" s="21">
        <v>0</v>
      </c>
      <c r="C85" s="13">
        <v>0</v>
      </c>
      <c r="D85" s="19">
        <v>0</v>
      </c>
      <c r="E85" s="21">
        <v>0</v>
      </c>
      <c r="F85" s="21">
        <v>0</v>
      </c>
      <c r="G85" s="21">
        <v>0</v>
      </c>
      <c r="H85" s="21">
        <v>0</v>
      </c>
      <c r="I85" s="19"/>
      <c r="J85" s="19"/>
      <c r="K85" s="19"/>
      <c r="L85" s="19"/>
      <c r="M85" s="19">
        <f>M86</f>
        <v>0</v>
      </c>
      <c r="N85" s="19"/>
      <c r="O85" s="19">
        <f>O86</f>
        <v>0</v>
      </c>
      <c r="P85" s="11">
        <f t="shared" si="11"/>
        <v>0</v>
      </c>
    </row>
    <row r="86" spans="1:20" ht="25.5" x14ac:dyDescent="0.25">
      <c r="A86" s="28" t="s">
        <v>72</v>
      </c>
      <c r="B86" s="29"/>
      <c r="C86" s="30">
        <v>0</v>
      </c>
      <c r="D86" s="29">
        <v>0</v>
      </c>
      <c r="E86" s="31">
        <v>0</v>
      </c>
      <c r="F86" s="31">
        <v>0</v>
      </c>
      <c r="G86" s="31">
        <v>0</v>
      </c>
      <c r="H86" s="31"/>
      <c r="I86" s="29"/>
      <c r="J86" s="29"/>
      <c r="K86" s="29"/>
      <c r="L86" s="29"/>
      <c r="M86" s="32"/>
      <c r="N86" s="29"/>
      <c r="O86" s="29"/>
      <c r="P86" s="33">
        <f t="shared" si="11"/>
        <v>0</v>
      </c>
      <c r="T86" s="7"/>
    </row>
    <row r="87" spans="1:20" x14ac:dyDescent="0.25">
      <c r="A87" s="107" t="s">
        <v>62</v>
      </c>
      <c r="B87" s="108">
        <f>B14+B20+B30+B56+B66+B74</f>
        <v>206343789.94999999</v>
      </c>
      <c r="C87" s="108">
        <f>+C14+C20+C30+C40+C56+C66</f>
        <v>0</v>
      </c>
      <c r="D87" s="108">
        <f>D14+D20+D30+D56+D66</f>
        <v>7822413.5</v>
      </c>
      <c r="E87" s="108">
        <f>+E14+E20+E30+E40+E56+E66+E74</f>
        <v>8702728.7999999989</v>
      </c>
      <c r="F87" s="108">
        <f>+F14+F20+F30+F40+F56+F66+F74</f>
        <v>3786749.2699999996</v>
      </c>
      <c r="G87" s="108">
        <f>+G14+G20+G30+G40+G56+G66+G74</f>
        <v>26360565.450000003</v>
      </c>
      <c r="H87" s="108">
        <f>H14+H20+H30+H56+H66+H74</f>
        <v>17205513.219999999</v>
      </c>
      <c r="I87" s="108">
        <f>I14+I20+I30+I56+I66+I74</f>
        <v>13800458.299999999</v>
      </c>
      <c r="J87" s="108">
        <f>J14+J20+J30+J56+J66+J74+J77</f>
        <v>14134502.359999999</v>
      </c>
      <c r="K87" s="108">
        <f>+K14+K20+K30+K40+K56+K66+K74</f>
        <v>0</v>
      </c>
      <c r="L87" s="108">
        <f>L14+L20+L30+L56+L66+L74</f>
        <v>0</v>
      </c>
      <c r="M87" s="108">
        <f>M14+M20+M30+M56+M66+M74</f>
        <v>0</v>
      </c>
      <c r="N87" s="108">
        <f>N14+N20+N30+N56+N66+N74</f>
        <v>0</v>
      </c>
      <c r="O87" s="108">
        <f>O14+O20+O30+O40+O48+O56+O66+O74+O78</f>
        <v>0</v>
      </c>
      <c r="P87" s="108">
        <f t="shared" si="11"/>
        <v>91812930.900000006</v>
      </c>
      <c r="T87" s="3"/>
    </row>
    <row r="88" spans="1:20" ht="15.75" thickBot="1" x14ac:dyDescent="0.3">
      <c r="D88" s="92"/>
    </row>
    <row r="89" spans="1:20" ht="35.25" customHeight="1" thickBot="1" x14ac:dyDescent="0.3">
      <c r="A89" s="4" t="s">
        <v>81</v>
      </c>
      <c r="F89" s="8"/>
    </row>
    <row r="90" spans="1:20" ht="49.5" thickBot="1" x14ac:dyDescent="0.3">
      <c r="A90" s="5" t="s">
        <v>82</v>
      </c>
      <c r="F90" s="8"/>
      <c r="G90" s="8"/>
    </row>
    <row r="91" spans="1:20" ht="97.5" thickBot="1" x14ac:dyDescent="0.3">
      <c r="A91" s="6" t="s">
        <v>83</v>
      </c>
    </row>
    <row r="92" spans="1:20" x14ac:dyDescent="0.25">
      <c r="A92" s="95"/>
      <c r="B92" s="95"/>
      <c r="C92" s="95"/>
      <c r="P92" s="95"/>
    </row>
    <row r="93" spans="1:20" x14ac:dyDescent="0.25">
      <c r="A93" s="95"/>
      <c r="B93" s="95"/>
      <c r="C93" s="95"/>
      <c r="P93" s="95"/>
    </row>
    <row r="94" spans="1:20" x14ac:dyDescent="0.25">
      <c r="A94" s="95"/>
      <c r="C94" s="95"/>
      <c r="P94" s="95"/>
    </row>
    <row r="95" spans="1:20" ht="15.75" x14ac:dyDescent="0.25">
      <c r="A95" s="96"/>
    </row>
    <row r="96" spans="1:20" ht="15.75" x14ac:dyDescent="0.25">
      <c r="A96" s="97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3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F5" sqref="F5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2" width="15.42578125" customWidth="1"/>
    <col min="13" max="13" width="15.5703125" customWidth="1"/>
    <col min="14" max="14" width="15" customWidth="1"/>
  </cols>
  <sheetData>
    <row r="1" spans="1:14" ht="25.5" customHeight="1" thickBot="1" x14ac:dyDescent="0.3">
      <c r="A1" s="34" t="s">
        <v>85</v>
      </c>
      <c r="B1" s="35" t="s">
        <v>86</v>
      </c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8.75" customHeight="1" x14ac:dyDescent="0.25">
      <c r="A2" s="39" t="s">
        <v>87</v>
      </c>
      <c r="B2" s="127">
        <v>45658</v>
      </c>
      <c r="C2" s="128">
        <v>45689</v>
      </c>
      <c r="D2" s="98">
        <v>45717</v>
      </c>
      <c r="E2" s="98">
        <v>45748</v>
      </c>
      <c r="F2" s="98">
        <v>45778</v>
      </c>
      <c r="G2" s="99">
        <v>45809</v>
      </c>
      <c r="H2" s="99">
        <v>45839</v>
      </c>
      <c r="I2" s="98">
        <v>45870</v>
      </c>
      <c r="J2" s="98">
        <v>45170</v>
      </c>
      <c r="K2" s="98">
        <v>45931</v>
      </c>
      <c r="L2" s="98">
        <v>45962</v>
      </c>
      <c r="M2" s="98">
        <v>45992</v>
      </c>
      <c r="N2" s="40" t="s">
        <v>129</v>
      </c>
    </row>
    <row r="3" spans="1:14" ht="15" customHeight="1" x14ac:dyDescent="0.25">
      <c r="A3" s="41" t="s">
        <v>88</v>
      </c>
      <c r="B3" s="42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>
        <f>SUM(B3:M3)</f>
        <v>0</v>
      </c>
    </row>
    <row r="4" spans="1:14" x14ac:dyDescent="0.25">
      <c r="A4" s="45" t="s">
        <v>89</v>
      </c>
      <c r="B4" s="46"/>
      <c r="C4" s="47"/>
      <c r="D4" s="44"/>
      <c r="E4" s="44"/>
      <c r="F4" s="44"/>
      <c r="G4" s="44"/>
      <c r="H4" s="44"/>
      <c r="I4" s="44"/>
      <c r="J4" s="44"/>
      <c r="K4" s="44"/>
      <c r="L4" s="44"/>
      <c r="M4" s="44"/>
      <c r="N4" s="44">
        <f>SUM(B4:M4)</f>
        <v>0</v>
      </c>
    </row>
    <row r="5" spans="1:14" x14ac:dyDescent="0.25">
      <c r="A5" s="48" t="s">
        <v>90</v>
      </c>
      <c r="B5" s="46">
        <f>'Presupuesto Aprobado-Ejec  FEBR'!D10</f>
        <v>5744420.0199999996</v>
      </c>
      <c r="C5" s="49">
        <f>'Presupuesto Aprobado-Ejec  FEBR'!E10</f>
        <v>11194933.83</v>
      </c>
      <c r="D5" s="44">
        <f>'Presupuesto Aprobado-Ejec  FEBR'!F10</f>
        <v>5479927.7400000002</v>
      </c>
      <c r="E5" s="44">
        <f>'Presupuesto Aprobado-Ejec  FEBR'!G10</f>
        <v>24250558.25</v>
      </c>
      <c r="F5" s="44">
        <f>'Presupuesto Aprobado-Ejec  FEBR'!H10</f>
        <v>16645279.859999999</v>
      </c>
      <c r="G5" s="44">
        <f>'Presupuesto Aprobado-Ejec  FEBR'!I10</f>
        <v>14193833.01</v>
      </c>
      <c r="H5" s="44">
        <f>'Presupuesto Aprobado-Ejec  FEBR'!J10</f>
        <v>13790359.210000001</v>
      </c>
      <c r="I5" s="44">
        <f>'Presupuesto Aprobado-Ejec  FEBR'!K10</f>
        <v>0</v>
      </c>
      <c r="J5" s="44"/>
      <c r="K5" s="44"/>
      <c r="L5" s="44">
        <f>'Presupuesto Aprobado-Ejec  FEBR'!N10</f>
        <v>0</v>
      </c>
      <c r="M5" s="44">
        <f>'Presupuesto Aprobado-Ejec  FEBR'!O10</f>
        <v>0</v>
      </c>
      <c r="N5" s="44">
        <f t="shared" ref="N5:N38" si="0">SUM(B5:M5)</f>
        <v>91299311.920000017</v>
      </c>
    </row>
    <row r="6" spans="1:14" x14ac:dyDescent="0.25">
      <c r="A6" s="45" t="s">
        <v>91</v>
      </c>
      <c r="B6" s="50"/>
      <c r="C6" s="51"/>
      <c r="D6" s="44"/>
      <c r="E6" s="44"/>
      <c r="F6" s="44"/>
      <c r="G6" s="44"/>
      <c r="H6" s="44"/>
      <c r="I6" s="44"/>
      <c r="J6" s="44"/>
      <c r="K6" s="44"/>
      <c r="L6" s="44"/>
      <c r="M6" s="44"/>
      <c r="N6" s="44">
        <f t="shared" si="0"/>
        <v>0</v>
      </c>
    </row>
    <row r="7" spans="1:14" x14ac:dyDescent="0.25">
      <c r="A7" s="45" t="s">
        <v>92</v>
      </c>
      <c r="B7" s="50"/>
      <c r="C7" s="52"/>
      <c r="D7" s="44"/>
      <c r="E7" s="44"/>
      <c r="F7" s="44"/>
      <c r="G7" s="44"/>
      <c r="H7" s="44"/>
      <c r="I7" s="44"/>
      <c r="J7" s="44"/>
      <c r="K7" s="44"/>
      <c r="L7" s="44"/>
      <c r="M7" s="44"/>
      <c r="N7" s="44">
        <f t="shared" si="0"/>
        <v>0</v>
      </c>
    </row>
    <row r="8" spans="1:14" x14ac:dyDescent="0.25">
      <c r="A8" s="45" t="s">
        <v>93</v>
      </c>
      <c r="B8" s="50"/>
      <c r="C8" s="51"/>
      <c r="D8" s="44"/>
      <c r="E8" s="44"/>
      <c r="F8" s="44"/>
      <c r="G8" s="44"/>
      <c r="H8" s="44"/>
      <c r="I8" s="44"/>
      <c r="J8" s="44"/>
      <c r="K8" s="44"/>
      <c r="L8" s="44"/>
      <c r="M8" s="44"/>
      <c r="N8" s="44">
        <f t="shared" si="0"/>
        <v>0</v>
      </c>
    </row>
    <row r="9" spans="1:14" x14ac:dyDescent="0.25">
      <c r="A9" s="45" t="s">
        <v>94</v>
      </c>
      <c r="B9" s="46"/>
      <c r="C9" s="53"/>
      <c r="D9" s="44"/>
      <c r="E9" s="44"/>
      <c r="F9" s="44"/>
      <c r="G9" s="44"/>
      <c r="H9" s="44"/>
      <c r="I9" s="44"/>
      <c r="J9" s="44"/>
      <c r="K9" s="44"/>
      <c r="L9" s="44"/>
      <c r="M9" s="44"/>
      <c r="N9" s="44">
        <f t="shared" si="0"/>
        <v>0</v>
      </c>
    </row>
    <row r="10" spans="1:14" x14ac:dyDescent="0.25">
      <c r="A10" s="45" t="s">
        <v>95</v>
      </c>
      <c r="B10" s="46"/>
      <c r="C10" s="5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>
        <f t="shared" si="0"/>
        <v>0</v>
      </c>
    </row>
    <row r="11" spans="1:14" x14ac:dyDescent="0.25">
      <c r="A11" s="45" t="s">
        <v>96</v>
      </c>
      <c r="B11" s="46"/>
      <c r="C11" s="5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>
        <f t="shared" si="0"/>
        <v>0</v>
      </c>
    </row>
    <row r="12" spans="1:14" x14ac:dyDescent="0.25">
      <c r="A12" s="45" t="s">
        <v>97</v>
      </c>
      <c r="B12" s="46"/>
      <c r="C12" s="5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>
        <f t="shared" si="0"/>
        <v>0</v>
      </c>
    </row>
    <row r="13" spans="1:14" x14ac:dyDescent="0.25">
      <c r="A13" s="45" t="s">
        <v>98</v>
      </c>
      <c r="B13" s="50"/>
      <c r="C13" s="51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>
        <f t="shared" si="0"/>
        <v>0</v>
      </c>
    </row>
    <row r="14" spans="1:14" x14ac:dyDescent="0.25">
      <c r="A14" s="45" t="s">
        <v>99</v>
      </c>
      <c r="B14" s="46"/>
      <c r="C14" s="5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>
        <f t="shared" si="0"/>
        <v>0</v>
      </c>
    </row>
    <row r="15" spans="1:14" x14ac:dyDescent="0.25">
      <c r="A15" s="45" t="s">
        <v>100</v>
      </c>
      <c r="B15" s="50"/>
      <c r="C15" s="51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f t="shared" si="0"/>
        <v>0</v>
      </c>
    </row>
    <row r="16" spans="1:14" x14ac:dyDescent="0.25">
      <c r="A16" s="45" t="s">
        <v>101</v>
      </c>
      <c r="B16" s="46"/>
      <c r="C16" s="5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>
        <f t="shared" si="0"/>
        <v>0</v>
      </c>
    </row>
    <row r="17" spans="1:14" x14ac:dyDescent="0.25">
      <c r="A17" s="45" t="s">
        <v>102</v>
      </c>
      <c r="B17" s="54"/>
      <c r="C17" s="55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>
        <f t="shared" si="0"/>
        <v>0</v>
      </c>
    </row>
    <row r="18" spans="1:14" x14ac:dyDescent="0.25">
      <c r="A18" s="45" t="s">
        <v>103</v>
      </c>
      <c r="B18" s="46"/>
      <c r="C18" s="5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>
        <f t="shared" si="0"/>
        <v>0</v>
      </c>
    </row>
    <row r="19" spans="1:14" x14ac:dyDescent="0.25">
      <c r="A19" s="45" t="s">
        <v>104</v>
      </c>
      <c r="B19" s="50"/>
      <c r="C19" s="51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>
        <f t="shared" si="0"/>
        <v>0</v>
      </c>
    </row>
    <row r="20" spans="1:14" x14ac:dyDescent="0.25">
      <c r="A20" s="45" t="s">
        <v>105</v>
      </c>
      <c r="B20" s="50"/>
      <c r="C20" s="51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>
        <f t="shared" si="0"/>
        <v>0</v>
      </c>
    </row>
    <row r="21" spans="1:14" x14ac:dyDescent="0.25">
      <c r="A21" s="45" t="s">
        <v>106</v>
      </c>
      <c r="B21" s="46"/>
      <c r="C21" s="5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>
        <f t="shared" si="0"/>
        <v>0</v>
      </c>
    </row>
    <row r="22" spans="1:14" ht="18.75" x14ac:dyDescent="0.3">
      <c r="A22" s="56" t="s">
        <v>107</v>
      </c>
      <c r="B22" s="57"/>
      <c r="C22" s="58"/>
      <c r="D22" s="59"/>
      <c r="E22" s="59"/>
      <c r="F22" s="59"/>
      <c r="G22" s="59"/>
      <c r="H22" s="59"/>
      <c r="I22" s="59"/>
      <c r="J22" s="59"/>
      <c r="K22" s="60"/>
      <c r="L22" s="60"/>
      <c r="M22" s="59"/>
      <c r="N22" s="59">
        <f t="shared" si="0"/>
        <v>0</v>
      </c>
    </row>
    <row r="23" spans="1:14" x14ac:dyDescent="0.25">
      <c r="A23" s="45" t="s">
        <v>108</v>
      </c>
      <c r="B23" s="50"/>
      <c r="C23" s="5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>
        <f t="shared" si="0"/>
        <v>0</v>
      </c>
    </row>
    <row r="24" spans="1:14" x14ac:dyDescent="0.25">
      <c r="A24" s="61" t="s">
        <v>109</v>
      </c>
      <c r="B24" s="62"/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>
        <f t="shared" si="0"/>
        <v>0</v>
      </c>
    </row>
    <row r="25" spans="1:14" x14ac:dyDescent="0.25">
      <c r="A25" s="45" t="s">
        <v>110</v>
      </c>
      <c r="B25" s="65"/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>
        <f t="shared" si="0"/>
        <v>0</v>
      </c>
    </row>
    <row r="26" spans="1:14" x14ac:dyDescent="0.25">
      <c r="A26" s="45" t="s">
        <v>111</v>
      </c>
      <c r="B26" s="50"/>
      <c r="C26" s="51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>
        <f t="shared" si="0"/>
        <v>0</v>
      </c>
    </row>
    <row r="27" spans="1:14" x14ac:dyDescent="0.25">
      <c r="A27" s="45" t="s">
        <v>112</v>
      </c>
      <c r="B27" s="50"/>
      <c r="C27" s="51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f t="shared" si="0"/>
        <v>0</v>
      </c>
    </row>
    <row r="28" spans="1:14" x14ac:dyDescent="0.25">
      <c r="A28" s="45" t="s">
        <v>113</v>
      </c>
      <c r="B28" s="50"/>
      <c r="C28" s="51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f t="shared" si="0"/>
        <v>0</v>
      </c>
    </row>
    <row r="29" spans="1:14" x14ac:dyDescent="0.25">
      <c r="A29" s="61" t="s">
        <v>114</v>
      </c>
      <c r="B29" s="62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>
        <f t="shared" si="0"/>
        <v>0</v>
      </c>
    </row>
    <row r="30" spans="1:14" x14ac:dyDescent="0.25">
      <c r="A30" s="45" t="s">
        <v>115</v>
      </c>
      <c r="B30" s="50"/>
      <c r="C30" s="51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>
        <f t="shared" si="0"/>
        <v>0</v>
      </c>
    </row>
    <row r="31" spans="1:14" x14ac:dyDescent="0.25">
      <c r="A31" s="45" t="s">
        <v>116</v>
      </c>
      <c r="B31" s="46"/>
      <c r="C31" s="5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f t="shared" si="0"/>
        <v>0</v>
      </c>
    </row>
    <row r="32" spans="1:14" x14ac:dyDescent="0.25">
      <c r="A32" s="45"/>
      <c r="B32" s="68"/>
      <c r="C32" s="6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>
        <f t="shared" si="0"/>
        <v>0</v>
      </c>
    </row>
    <row r="33" spans="1:14" ht="15.75" x14ac:dyDescent="0.25">
      <c r="A33" s="70" t="s">
        <v>117</v>
      </c>
      <c r="B33" s="71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>
        <f t="shared" si="0"/>
        <v>0</v>
      </c>
    </row>
    <row r="34" spans="1:14" x14ac:dyDescent="0.25">
      <c r="A34" s="74" t="s">
        <v>118</v>
      </c>
      <c r="B34" s="75"/>
      <c r="C34" s="76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>
        <f t="shared" si="0"/>
        <v>0</v>
      </c>
    </row>
    <row r="35" spans="1:14" x14ac:dyDescent="0.25">
      <c r="A35" s="74" t="s">
        <v>119</v>
      </c>
      <c r="B35" s="77"/>
      <c r="C35" s="78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>
        <f t="shared" si="0"/>
        <v>0</v>
      </c>
    </row>
    <row r="36" spans="1:14" x14ac:dyDescent="0.25">
      <c r="A36" s="74" t="s">
        <v>120</v>
      </c>
      <c r="B36" s="79"/>
      <c r="C36" s="76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>
        <f t="shared" si="0"/>
        <v>0</v>
      </c>
    </row>
    <row r="37" spans="1:14" x14ac:dyDescent="0.25">
      <c r="A37" s="74" t="s">
        <v>121</v>
      </c>
      <c r="B37" s="77"/>
      <c r="C37" s="78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>
        <f t="shared" si="0"/>
        <v>0</v>
      </c>
    </row>
    <row r="38" spans="1:14" ht="15.75" thickBot="1" x14ac:dyDescent="0.3">
      <c r="A38" s="80" t="s">
        <v>122</v>
      </c>
      <c r="B38" s="79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>
        <f t="shared" si="0"/>
        <v>0</v>
      </c>
    </row>
    <row r="39" spans="1:14" ht="15.75" thickBot="1" x14ac:dyDescent="0.3">
      <c r="A39" s="83" t="s">
        <v>123</v>
      </c>
      <c r="B39" s="84"/>
      <c r="C39" s="85"/>
      <c r="D39" s="86"/>
      <c r="E39" s="86"/>
      <c r="F39" s="86"/>
      <c r="G39" s="86"/>
      <c r="H39" s="86"/>
      <c r="I39" s="87"/>
      <c r="J39" s="87"/>
      <c r="K39" s="86"/>
      <c r="L39" s="87"/>
      <c r="M39" s="86"/>
      <c r="N39" s="88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2025-05-14T13:14:06Z</cp:lastPrinted>
  <dcterms:created xsi:type="dcterms:W3CDTF">2021-07-29T18:58:50Z</dcterms:created>
  <dcterms:modified xsi:type="dcterms:W3CDTF">2025-08-11T18:14:02Z</dcterms:modified>
</cp:coreProperties>
</file>