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4" l="1"/>
  <c r="L5" i="4"/>
  <c r="O10" i="2" l="1"/>
  <c r="N10" i="2" l="1"/>
  <c r="M10" i="2" l="1"/>
  <c r="L10" i="2" l="1"/>
  <c r="I5" i="4" l="1"/>
  <c r="K10" i="2" l="1"/>
  <c r="J10" i="2" l="1"/>
  <c r="I10" i="2" l="1"/>
  <c r="H10" i="2" l="1"/>
  <c r="G10" i="2" l="1"/>
  <c r="F10" i="2" l="1"/>
  <c r="E10" i="2" l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14" i="2"/>
  <c r="J20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87" i="2" s="1"/>
  <c r="I20" i="2"/>
  <c r="I14" i="2"/>
  <c r="H56" i="2" l="1"/>
  <c r="H30" i="2"/>
  <c r="H20" i="2"/>
  <c r="H14" i="2"/>
  <c r="F5" i="4"/>
  <c r="H87" i="2" l="1"/>
  <c r="E5" i="4"/>
  <c r="G56" i="2"/>
  <c r="G30" i="2"/>
  <c r="G20" i="2"/>
  <c r="G14" i="2"/>
  <c r="P9" i="2"/>
  <c r="P8" i="2"/>
  <c r="F56" i="2"/>
  <c r="F30" i="2"/>
  <c r="F20" i="2"/>
  <c r="F14" i="2"/>
  <c r="B5" i="4"/>
  <c r="C5" i="4"/>
  <c r="D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<sst xmlns="http://schemas.openxmlformats.org/spreadsheetml/2006/main" count="152" uniqueCount="151">
  <si>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</si>
  <si>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</si>
  <si>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</si>
  <si>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</si>
  <si>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</si>
  <si>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</si>
  <si>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</si>
  <si>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</si>
  <si>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</si>
  <si>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</si>
  <si>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</si>
  <si>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</si>
  <si>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</si>
  <si>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</si>
  <si>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</si>
  <si>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</si>
  <si>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</si>
  <si>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</si>
  <si>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</si>
  <si>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</si>
  <si>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</si>
  <si>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</si>
  <si>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</si>
  <si>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</si>
  <si>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</si>
  <si>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</si>
  <si>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</si>
  <si>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</si>
  <si>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</si>
  <si>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</si>
  <si>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</si>
  <si>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</si>
  <si>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</si>
  <si>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</si>
  <si>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</si>
  <si>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</si>
  <si>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</si>
  <si>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</si>
  <si>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</si>
  <si>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</si>
  <si>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</si>
  <si>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</si>
  <si>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</si>
  <si>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</si>
  <si>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</si>
  <si>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</si>
  <si>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</si>
  <si>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</si>
  <si>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</si>
  <si>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</si>
  <si>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</si>
  <si>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</si>
  <si>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</si>
  <si>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</si>
  <si>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</si>
  <si>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</si>
  <si>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</si>
  <si>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</si>
  <si>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</si>
  <si>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</si>
  <si>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</si>
  <si>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</si>
  <si>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</si>
  <si>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</si>
  <si>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</si>
  <si>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</si>
  <si>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</si>
  <si>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</si>
  <si>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</si>
  <si>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</si>
  <si>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</si>
  <si>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</si>
  <si>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</si>
  <si>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</si>
  <si>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</si>
  <si>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</si>
  <si>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</si>
  <si>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</si>
  <si>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</si>
  <si>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</si>
  <si>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</si>
  <si>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</si>
  <si>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</si>
  <si>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</si>
  <si>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Enero 2023</t>
  </si>
  <si>
    <t>Febrero2023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</si>
  <si>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</si>
  <si>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</si>
  <si>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</si>
  <si>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</si>
  <si>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</si>
  <si>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</si>
  <si>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</si>
  <si>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</si>
  <si>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 2023</t>
  </si>
  <si>
    <t>Diciembre  2023</t>
  </si>
  <si>
    <t xml:space="preserve">   TOTAL  </t>
  </si>
  <si>
    <t>Establecimiento</t>
  </si>
  <si>
    <t xml:space="preserve">INGRESOS VS </t>
  </si>
  <si>
    <t xml:space="preserve">SANTIAGO </t>
  </si>
  <si>
    <t>ENERO 2023</t>
  </si>
  <si>
    <t>FEBRERO 2023</t>
  </si>
  <si>
    <t>MARZO 2023</t>
  </si>
  <si>
    <t>ABRIL 2023</t>
  </si>
  <si>
    <t>MAYO 2023</t>
  </si>
  <si>
    <t>JUNIO 2023</t>
  </si>
  <si>
    <t>OCTUBRE 2022</t>
  </si>
  <si>
    <t>NOVIEMBRE 2022</t>
  </si>
  <si>
    <t>DICIEMBRE 2022</t>
  </si>
  <si>
    <t>TOTAL  DEL 2022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</si>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</sst>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5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43" fontId="19" fillId="6" borderId="13" xfId="1" applyFont="1" applyFill="1" applyBorder="1" applyAlignment="1">
      <alignment horizontal="center" wrapText="1"/>
    </xf>
    <xf numFmtId="43" fontId="19" fillId="6" borderId="5" xfId="1" applyFont="1" applyFill="1" applyBorder="1" applyAlignment="1">
      <alignment horizontal="center" wrapText="1"/>
    </xf>
    <xf numFmtId="0" fontId="3" fillId="6" borderId="5" xfId="0" applyFont="1" applyFill="1" applyBorder="1"/>
    <xf numFmtId="0" fontId="3" fillId="6" borderId="5" xfId="0" applyFont="1" applyFill="1" applyBorder="1" applyAlignment="1">
      <alignment horizontal="center"/>
    </xf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19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O60" sqref="O60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2.140625" customWidth="1"/>
    <col min="5" max="5" width="13.7109375" customWidth="1"/>
    <col min="6" max="6" width="13.42578125" customWidth="1"/>
    <col min="7" max="7" width="13.85546875" customWidth="1"/>
    <col min="8" max="8" width="19" customWidth="1"/>
    <col min="9" max="9" width="15.7109375" customWidth="1"/>
    <col min="10" max="10" width="14.42578125" customWidth="1"/>
    <col min="11" max="11" width="15.57031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3" t="s">
        <v>147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7" ht="21" customHeight="1" x14ac:dyDescent="0.25">
      <c r="A4" s="135" t="s">
        <v>150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7" ht="11.25" customHeight="1" x14ac:dyDescent="0.25">
      <c r="A5" s="141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1:17" ht="24.75" customHeight="1" x14ac:dyDescent="0.25">
      <c r="A6" s="143" t="s">
        <v>80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7" ht="24.75" customHeight="1" x14ac:dyDescent="0.25">
      <c r="A7" s="115"/>
      <c r="B7" s="115"/>
      <c r="C7" s="115"/>
      <c r="D7" s="118">
        <v>45292</v>
      </c>
      <c r="E7" s="118">
        <v>45323</v>
      </c>
      <c r="F7" s="118">
        <v>45352</v>
      </c>
      <c r="G7" s="118">
        <v>45383</v>
      </c>
      <c r="H7" s="118">
        <v>45413</v>
      </c>
      <c r="I7" s="118">
        <v>45444</v>
      </c>
      <c r="J7" s="118">
        <v>45474</v>
      </c>
      <c r="K7" s="118">
        <v>45505</v>
      </c>
      <c r="L7" s="118">
        <v>45536</v>
      </c>
      <c r="M7" s="118">
        <v>45566</v>
      </c>
      <c r="N7" s="118">
        <v>45597</v>
      </c>
      <c r="O7" s="118">
        <v>45627</v>
      </c>
      <c r="P7" s="115" t="s">
        <v>73</v>
      </c>
    </row>
    <row r="8" spans="1:17" ht="15.75" customHeight="1" x14ac:dyDescent="0.25">
      <c r="A8" s="105" t="s">
        <v>146</v>
      </c>
      <c r="B8" s="116" t="s">
        <v>148</v>
      </c>
      <c r="C8" s="121"/>
      <c r="D8" s="122">
        <v>8273168.6600000001</v>
      </c>
      <c r="E8" s="123">
        <v>7161947.5199999996</v>
      </c>
      <c r="F8" s="122">
        <v>5101069.1100000003</v>
      </c>
      <c r="G8" s="122">
        <v>7277117.2199999997</v>
      </c>
      <c r="H8" s="122">
        <v>5061614.97</v>
      </c>
      <c r="I8" s="122">
        <v>6782083.0899999999</v>
      </c>
      <c r="J8" s="124">
        <v>6524248.0499999998</v>
      </c>
      <c r="K8" s="124">
        <v>6881355.8099999996</v>
      </c>
      <c r="L8" s="124">
        <v>9832782.9600000009</v>
      </c>
      <c r="M8" s="124">
        <v>6014888.7000000002</v>
      </c>
      <c r="N8" s="124">
        <v>4530745.57</v>
      </c>
      <c r="O8" s="124">
        <v>7279008.2599999998</v>
      </c>
      <c r="P8" s="124">
        <f>+D8+E8+F8+G8+H8+I8+J8+K8+L8+M8+N8+O8</f>
        <v>80720029.920000002</v>
      </c>
    </row>
    <row r="9" spans="1:17" ht="15.75" customHeight="1" x14ac:dyDescent="0.25">
      <c r="A9" s="104"/>
      <c r="B9" s="117" t="s">
        <v>149</v>
      </c>
      <c r="C9" s="125"/>
      <c r="D9" s="125">
        <v>0</v>
      </c>
      <c r="E9" s="125">
        <v>0</v>
      </c>
      <c r="F9" s="126">
        <v>0</v>
      </c>
      <c r="G9" s="122">
        <v>7500000</v>
      </c>
      <c r="H9" s="122">
        <v>14982299.859999999</v>
      </c>
      <c r="I9" s="125">
        <v>7499963.9299999997</v>
      </c>
      <c r="J9" s="124">
        <v>7499954.7599999998</v>
      </c>
      <c r="K9" s="124">
        <v>7499950.5700000003</v>
      </c>
      <c r="L9" s="124">
        <v>7499832.0300000003</v>
      </c>
      <c r="M9" s="124">
        <v>7499016.21</v>
      </c>
      <c r="N9" s="124">
        <v>7498637.0999999996</v>
      </c>
      <c r="O9" s="124">
        <v>7498038.0199999996</v>
      </c>
      <c r="P9" s="124">
        <f>+D9+E9+F9+G9+H9+I9+J9+K9+L9+M9+N9+O9</f>
        <v>74977692.479999989</v>
      </c>
      <c r="Q9" s="103"/>
    </row>
    <row r="10" spans="1:17" ht="15.75" customHeight="1" thickBot="1" x14ac:dyDescent="0.3">
      <c r="A10" s="110"/>
      <c r="B10" s="106" t="s">
        <v>96</v>
      </c>
      <c r="C10" s="127"/>
      <c r="D10" s="128">
        <f t="shared" ref="D10:I10" si="0">SUM(D8:D9)</f>
        <v>8273168.6600000001</v>
      </c>
      <c r="E10" s="128">
        <f t="shared" si="0"/>
        <v>7161947.5199999996</v>
      </c>
      <c r="F10" s="129">
        <f t="shared" si="0"/>
        <v>5101069.1100000003</v>
      </c>
      <c r="G10" s="129">
        <f t="shared" si="0"/>
        <v>14777117.219999999</v>
      </c>
      <c r="H10" s="129">
        <f t="shared" si="0"/>
        <v>20043914.829999998</v>
      </c>
      <c r="I10" s="129">
        <f t="shared" si="0"/>
        <v>14282047.02</v>
      </c>
      <c r="J10" s="129">
        <f t="shared" ref="J10:O10" si="1">SUM(J8:J9)</f>
        <v>14024202.809999999</v>
      </c>
      <c r="K10" s="124">
        <f t="shared" si="1"/>
        <v>14381306.379999999</v>
      </c>
      <c r="L10" s="124">
        <f t="shared" si="1"/>
        <v>17332614.990000002</v>
      </c>
      <c r="M10" s="124">
        <f t="shared" si="1"/>
        <v>13513904.91</v>
      </c>
      <c r="N10" s="124">
        <f t="shared" si="1"/>
        <v>12029382.67</v>
      </c>
      <c r="O10" s="124">
        <f t="shared" si="1"/>
        <v>14777046.279999999</v>
      </c>
      <c r="P10" s="124">
        <f>+D10+E10+F10+G10+H10+I10+J10+K10+L10+M10+N10+O10</f>
        <v>155697722.39999998</v>
      </c>
      <c r="Q10" s="103"/>
    </row>
    <row r="11" spans="1:17" ht="25.5" customHeight="1" thickBot="1" x14ac:dyDescent="0.3">
      <c r="A11" s="137" t="s">
        <v>63</v>
      </c>
      <c r="B11" s="139" t="s">
        <v>76</v>
      </c>
      <c r="C11" s="139" t="s">
        <v>75</v>
      </c>
      <c r="D11" s="130" t="s">
        <v>74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2"/>
    </row>
    <row r="12" spans="1:17" ht="15.75" thickBot="1" x14ac:dyDescent="0.3">
      <c r="A12" s="138"/>
      <c r="B12" s="140"/>
      <c r="C12" s="140"/>
      <c r="D12" s="108" t="s">
        <v>84</v>
      </c>
      <c r="E12" s="107" t="s">
        <v>85</v>
      </c>
      <c r="F12" s="107" t="s">
        <v>86</v>
      </c>
      <c r="G12" s="107" t="s">
        <v>87</v>
      </c>
      <c r="H12" s="108" t="s">
        <v>88</v>
      </c>
      <c r="I12" s="107" t="s">
        <v>89</v>
      </c>
      <c r="J12" s="108" t="s">
        <v>90</v>
      </c>
      <c r="K12" s="107" t="s">
        <v>91</v>
      </c>
      <c r="L12" s="107" t="s">
        <v>92</v>
      </c>
      <c r="M12" s="107" t="s">
        <v>93</v>
      </c>
      <c r="N12" s="107" t="s">
        <v>94</v>
      </c>
      <c r="O12" s="108" t="s">
        <v>95</v>
      </c>
      <c r="P12" s="109" t="s">
        <v>73</v>
      </c>
    </row>
    <row r="13" spans="1:17" x14ac:dyDescent="0.25">
      <c r="A13" s="92" t="s">
        <v>0</v>
      </c>
      <c r="B13" s="93"/>
      <c r="C13" s="93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>
        <f t="shared" ref="P13:P44" si="2">+D13+E13+F13+G13+H13+I13+J13+K13+L13+M13+N13+O13</f>
        <v>0</v>
      </c>
    </row>
    <row r="14" spans="1:17" x14ac:dyDescent="0.25">
      <c r="A14" s="9" t="s">
        <v>1</v>
      </c>
      <c r="B14" s="97">
        <f>SUM(B15:B19)</f>
        <v>7628383.29</v>
      </c>
      <c r="C14" s="10"/>
      <c r="D14" s="96">
        <f t="shared" ref="D14:I14" si="3">SUM(D15:D19)</f>
        <v>1524328.8699999999</v>
      </c>
      <c r="E14" s="96">
        <f t="shared" si="3"/>
        <v>1312038.7</v>
      </c>
      <c r="F14" s="96">
        <f t="shared" si="3"/>
        <v>1312038.7</v>
      </c>
      <c r="G14" s="96">
        <f t="shared" si="3"/>
        <v>5448526</v>
      </c>
      <c r="H14" s="96">
        <f t="shared" si="3"/>
        <v>1499095.96</v>
      </c>
      <c r="I14" s="96">
        <f t="shared" si="3"/>
        <v>1470748.2999999998</v>
      </c>
      <c r="J14" s="96">
        <f>J15+J19</f>
        <v>1435259.94</v>
      </c>
      <c r="K14" s="96">
        <f>K15+K19</f>
        <v>1757412.42</v>
      </c>
      <c r="L14" s="96">
        <f>L15+L19</f>
        <v>580223.13</v>
      </c>
      <c r="M14" s="96">
        <f>M15+M16+M17+M18+M19</f>
        <v>5710977.6699999999</v>
      </c>
      <c r="N14" s="96">
        <f>N15+N16+N17+N18+N19</f>
        <v>1275488.01</v>
      </c>
      <c r="O14" s="96">
        <f>O15+O16+O17+O18+O19</f>
        <v>2000138.49</v>
      </c>
      <c r="P14" s="11">
        <f t="shared" si="2"/>
        <v>25326276.190000001</v>
      </c>
    </row>
    <row r="15" spans="1:17" x14ac:dyDescent="0.25">
      <c r="A15" s="12" t="s">
        <v>2</v>
      </c>
      <c r="B15" s="13">
        <v>6854294.4000000004</v>
      </c>
      <c r="C15" s="14"/>
      <c r="D15" s="14">
        <v>1311936.97</v>
      </c>
      <c r="E15" s="15">
        <v>1312038.7</v>
      </c>
      <c r="F15" s="16">
        <v>1312038.7</v>
      </c>
      <c r="G15" s="16"/>
      <c r="H15" s="15">
        <v>1284688.8</v>
      </c>
      <c r="I15" s="111">
        <v>1259634.3999999999</v>
      </c>
      <c r="J15" s="17">
        <v>1222879.24</v>
      </c>
      <c r="K15" s="17">
        <v>1546192.02</v>
      </c>
      <c r="L15" s="17">
        <v>238831.23</v>
      </c>
      <c r="M15" s="18">
        <v>5523612.3600000003</v>
      </c>
      <c r="N15" s="15">
        <v>1069789.45</v>
      </c>
      <c r="O15" s="15">
        <v>1789569.26</v>
      </c>
      <c r="P15" s="11">
        <f t="shared" si="2"/>
        <v>17871211.130000003</v>
      </c>
    </row>
    <row r="16" spans="1:17" ht="22.5" customHeight="1" x14ac:dyDescent="0.25">
      <c r="A16" s="12" t="s">
        <v>3</v>
      </c>
      <c r="B16" s="13">
        <v>111000</v>
      </c>
      <c r="C16" s="14"/>
      <c r="D16" s="14"/>
      <c r="E16" s="15"/>
      <c r="F16" s="16"/>
      <c r="G16" s="16">
        <v>5236134.0999999996</v>
      </c>
      <c r="H16" s="15"/>
      <c r="I16" s="111"/>
      <c r="J16" s="17"/>
      <c r="K16" s="17"/>
      <c r="L16" s="17"/>
      <c r="M16" s="18"/>
      <c r="N16" s="15"/>
      <c r="O16" s="15"/>
      <c r="P16" s="11">
        <f t="shared" si="2"/>
        <v>5236134.0999999996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663088.89</v>
      </c>
      <c r="C19" s="14"/>
      <c r="D19" s="14">
        <v>212391.9</v>
      </c>
      <c r="E19" s="15"/>
      <c r="F19" s="16"/>
      <c r="G19" s="16">
        <v>212391.9</v>
      </c>
      <c r="H19" s="15">
        <v>214407.16</v>
      </c>
      <c r="I19" s="17">
        <v>211113.9</v>
      </c>
      <c r="J19" s="17">
        <v>212380.7</v>
      </c>
      <c r="K19" s="17">
        <v>211220.4</v>
      </c>
      <c r="L19" s="17">
        <v>341391.9</v>
      </c>
      <c r="M19" s="18">
        <v>187365.31</v>
      </c>
      <c r="N19" s="15">
        <v>205698.56</v>
      </c>
      <c r="O19" s="15">
        <v>210569.23</v>
      </c>
      <c r="P19" s="11">
        <f t="shared" si="2"/>
        <v>2218930.96</v>
      </c>
    </row>
    <row r="20" spans="1:17" x14ac:dyDescent="0.25">
      <c r="A20" s="9" t="s">
        <v>7</v>
      </c>
      <c r="B20" s="97">
        <f>SUM(B21:B29)</f>
        <v>0</v>
      </c>
      <c r="C20" s="20"/>
      <c r="D20" s="96">
        <f t="shared" ref="D20:I20" si="4">SUM(D21:D29)</f>
        <v>441658.97000000003</v>
      </c>
      <c r="E20" s="96">
        <f t="shared" si="4"/>
        <v>879076.4</v>
      </c>
      <c r="F20" s="96">
        <f t="shared" si="4"/>
        <v>209491.56</v>
      </c>
      <c r="G20" s="96">
        <f t="shared" si="4"/>
        <v>1185621.27</v>
      </c>
      <c r="H20" s="96">
        <f t="shared" si="4"/>
        <v>276793.75</v>
      </c>
      <c r="I20" s="96">
        <f t="shared" si="4"/>
        <v>720361.35</v>
      </c>
      <c r="J20" s="96">
        <f>J21+J22+J23+J24+J29</f>
        <v>876239.96</v>
      </c>
      <c r="K20" s="96">
        <f>K22+K23+K29</f>
        <v>310502.5</v>
      </c>
      <c r="L20" s="96">
        <f>L23+L29</f>
        <v>40680</v>
      </c>
      <c r="M20" s="96">
        <f>M21+M22+M23+M24+M25+M26+M27+M28+M29</f>
        <v>495154.61299999995</v>
      </c>
      <c r="N20" s="96">
        <f>N21+N22+N23+N24+N25+N26+N27+N28+N29</f>
        <v>421095.58999999997</v>
      </c>
      <c r="O20" s="96">
        <f>O21+O22+O23+O24+O25+O26+O27+O28+O29</f>
        <v>280934.23</v>
      </c>
      <c r="P20" s="11">
        <f t="shared" si="2"/>
        <v>6137610.193</v>
      </c>
    </row>
    <row r="21" spans="1:17" x14ac:dyDescent="0.25">
      <c r="A21" s="12" t="s">
        <v>8</v>
      </c>
      <c r="B21" s="13"/>
      <c r="C21" s="14"/>
      <c r="D21" s="14">
        <v>344986.14</v>
      </c>
      <c r="E21" s="15">
        <v>143011.53</v>
      </c>
      <c r="F21" s="16">
        <v>146558.99</v>
      </c>
      <c r="G21" s="16">
        <v>141154.01999999999</v>
      </c>
      <c r="H21" s="15">
        <v>157269.65</v>
      </c>
      <c r="I21" s="17">
        <v>126499.15</v>
      </c>
      <c r="J21" s="17"/>
      <c r="K21" s="17">
        <v>166628.26999999999</v>
      </c>
      <c r="L21" s="17">
        <v>296769.17</v>
      </c>
      <c r="M21" s="18">
        <v>26012.36</v>
      </c>
      <c r="N21" s="15"/>
      <c r="O21" s="15"/>
      <c r="P21" s="11">
        <f t="shared" si="2"/>
        <v>1548889.28</v>
      </c>
    </row>
    <row r="22" spans="1:17" ht="25.5" customHeight="1" x14ac:dyDescent="0.25">
      <c r="A22" s="12" t="s">
        <v>9</v>
      </c>
      <c r="B22" s="13"/>
      <c r="C22" s="14"/>
      <c r="D22" s="19"/>
      <c r="E22" s="15">
        <v>10413.52</v>
      </c>
      <c r="F22" s="16"/>
      <c r="G22" s="16">
        <v>351893.87</v>
      </c>
      <c r="H22" s="15"/>
      <c r="I22" s="17">
        <v>236414.65</v>
      </c>
      <c r="J22" s="17">
        <v>548521.07999999996</v>
      </c>
      <c r="K22" s="17">
        <v>304252.5</v>
      </c>
      <c r="L22" s="17">
        <v>307360</v>
      </c>
      <c r="M22" s="18">
        <v>365156.02299999999</v>
      </c>
      <c r="N22" s="15">
        <v>256698.23</v>
      </c>
      <c r="O22" s="15">
        <v>260584.23</v>
      </c>
      <c r="P22" s="11">
        <f t="shared" si="2"/>
        <v>2641294.1030000001</v>
      </c>
    </row>
    <row r="23" spans="1:17" x14ac:dyDescent="0.25">
      <c r="A23" s="12" t="s">
        <v>10</v>
      </c>
      <c r="B23" s="13"/>
      <c r="C23" s="14"/>
      <c r="D23" s="14">
        <v>4050</v>
      </c>
      <c r="E23" s="15">
        <v>194251.7</v>
      </c>
      <c r="F23" s="16"/>
      <c r="G23" s="16">
        <v>22500</v>
      </c>
      <c r="H23" s="15">
        <v>10250</v>
      </c>
      <c r="I23" s="17">
        <v>20550</v>
      </c>
      <c r="J23" s="17">
        <v>4500</v>
      </c>
      <c r="K23" s="17">
        <v>6250</v>
      </c>
      <c r="L23" s="17"/>
      <c r="M23" s="18">
        <v>3750</v>
      </c>
      <c r="N23" s="15">
        <v>7500</v>
      </c>
      <c r="O23" s="15">
        <v>20350</v>
      </c>
      <c r="P23" s="11">
        <f t="shared" si="2"/>
        <v>293951.7</v>
      </c>
    </row>
    <row r="24" spans="1:17" x14ac:dyDescent="0.25">
      <c r="A24" s="12" t="s">
        <v>11</v>
      </c>
      <c r="B24" s="13"/>
      <c r="C24" s="14"/>
      <c r="D24" s="19"/>
      <c r="E24" s="15"/>
      <c r="F24" s="16"/>
      <c r="G24" s="16"/>
      <c r="H24" s="15"/>
      <c r="I24" s="17"/>
      <c r="J24" s="17">
        <v>19000</v>
      </c>
      <c r="K24" s="17"/>
      <c r="L24" s="17"/>
      <c r="M24" s="18"/>
      <c r="N24" s="15"/>
      <c r="O24" s="15"/>
      <c r="P24" s="11">
        <f t="shared" si="2"/>
        <v>19000</v>
      </c>
    </row>
    <row r="25" spans="1:17" x14ac:dyDescent="0.25">
      <c r="A25" s="12" t="s">
        <v>12</v>
      </c>
      <c r="B25" s="13"/>
      <c r="C25" s="14"/>
      <c r="D25" s="19">
        <v>17845.330000000002</v>
      </c>
      <c r="E25" s="15"/>
      <c r="F25" s="16"/>
      <c r="G25" s="16"/>
      <c r="H25" s="15"/>
      <c r="I25" s="17"/>
      <c r="J25" s="17">
        <v>202044</v>
      </c>
      <c r="K25" s="17">
        <v>130449.65</v>
      </c>
      <c r="L25" s="17"/>
      <c r="M25" s="18"/>
      <c r="N25" s="15"/>
      <c r="O25" s="15"/>
      <c r="P25" s="11">
        <f t="shared" si="2"/>
        <v>350338.98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2"/>
        <v>0</v>
      </c>
    </row>
    <row r="28" spans="1:17" ht="21.75" customHeight="1" x14ac:dyDescent="0.25">
      <c r="A28" s="12" t="s">
        <v>15</v>
      </c>
      <c r="B28" s="13"/>
      <c r="C28" s="14"/>
      <c r="D28" s="19">
        <v>74777.5</v>
      </c>
      <c r="E28" s="15">
        <v>531399.65</v>
      </c>
      <c r="F28" s="16">
        <v>62932.57</v>
      </c>
      <c r="G28" s="16"/>
      <c r="H28" s="15"/>
      <c r="I28" s="17"/>
      <c r="J28" s="17"/>
      <c r="K28" s="17"/>
      <c r="L28" s="17"/>
      <c r="M28" s="18"/>
      <c r="N28" s="15"/>
      <c r="O28" s="15"/>
      <c r="P28" s="11">
        <f t="shared" si="2"/>
        <v>669109.72</v>
      </c>
    </row>
    <row r="29" spans="1:17" ht="25.5" x14ac:dyDescent="0.25">
      <c r="A29" s="12" t="s">
        <v>16</v>
      </c>
      <c r="B29" s="13"/>
      <c r="C29" s="14"/>
      <c r="D29" s="19"/>
      <c r="E29" s="19"/>
      <c r="F29" s="14"/>
      <c r="G29" s="16">
        <v>670073.38</v>
      </c>
      <c r="H29" s="15">
        <v>109274.1</v>
      </c>
      <c r="I29" s="17">
        <v>336897.55</v>
      </c>
      <c r="J29" s="17">
        <v>304218.88</v>
      </c>
      <c r="K29" s="17"/>
      <c r="L29" s="17">
        <v>40680</v>
      </c>
      <c r="M29" s="18">
        <v>100236.23</v>
      </c>
      <c r="N29" s="15">
        <v>156897.35999999999</v>
      </c>
      <c r="O29" s="15"/>
      <c r="P29" s="11">
        <f t="shared" si="2"/>
        <v>1718277.5</v>
      </c>
    </row>
    <row r="30" spans="1:17" x14ac:dyDescent="0.25">
      <c r="A30" s="9" t="s">
        <v>17</v>
      </c>
      <c r="B30" s="97">
        <f>SUM(B31:B39)</f>
        <v>266755412.19</v>
      </c>
      <c r="C30" s="114"/>
      <c r="D30" s="96">
        <f t="shared" ref="D30:I30" si="5">SUM(D31:D39)</f>
        <v>11518565.020000001</v>
      </c>
      <c r="E30" s="96">
        <f t="shared" si="5"/>
        <v>4304635.5199999996</v>
      </c>
      <c r="F30" s="96">
        <f t="shared" si="5"/>
        <v>4802000.1500000004</v>
      </c>
      <c r="G30" s="96">
        <f t="shared" si="5"/>
        <v>8029624.6399999997</v>
      </c>
      <c r="H30" s="96">
        <f t="shared" si="5"/>
        <v>18062965.940000001</v>
      </c>
      <c r="I30" s="96">
        <f t="shared" si="5"/>
        <v>9393309.1899999995</v>
      </c>
      <c r="J30" s="96">
        <f>J31+J32+J34+J35+J37+J39</f>
        <v>10704299.23</v>
      </c>
      <c r="K30" s="96">
        <f>K31+K34+K35+K37+K39</f>
        <v>10665415.350000001</v>
      </c>
      <c r="L30" s="96">
        <f>L31+L34+L35+L37+L39</f>
        <v>11830279.52</v>
      </c>
      <c r="M30" s="96">
        <f>M31+M32+M33+M34+M35+M36+M37+M38+M39</f>
        <v>12055368.059999999</v>
      </c>
      <c r="N30" s="96">
        <f>N31+N32+N33+N34+N35+N36+N37+N38+N39</f>
        <v>10522636.9</v>
      </c>
      <c r="O30" s="96">
        <f>O31+O32+O33+O34+O35+O36+O37+O38+O39</f>
        <v>11781756.760000002</v>
      </c>
      <c r="P30" s="11">
        <f t="shared" si="2"/>
        <v>123670856.28</v>
      </c>
    </row>
    <row r="31" spans="1:17" ht="25.5" x14ac:dyDescent="0.25">
      <c r="A31" s="12" t="s">
        <v>18</v>
      </c>
      <c r="B31" s="13">
        <v>34186481.82</v>
      </c>
      <c r="C31" s="14"/>
      <c r="D31" s="19">
        <v>2356939.56</v>
      </c>
      <c r="E31" s="19">
        <v>526674.43999999994</v>
      </c>
      <c r="F31" s="19">
        <v>334603.38</v>
      </c>
      <c r="G31" s="16">
        <v>1112418.8899999999</v>
      </c>
      <c r="H31" s="15">
        <v>3403275.9</v>
      </c>
      <c r="I31" s="17">
        <v>1512549.4</v>
      </c>
      <c r="J31" s="17">
        <v>1428393.46</v>
      </c>
      <c r="K31" s="17">
        <v>927176.91</v>
      </c>
      <c r="L31" s="17">
        <v>793609.36</v>
      </c>
      <c r="M31" s="18">
        <v>1456326.23</v>
      </c>
      <c r="N31" s="15">
        <v>1269250.48</v>
      </c>
      <c r="O31" s="15">
        <v>1645321.78</v>
      </c>
      <c r="P31" s="11">
        <f t="shared" si="2"/>
        <v>16766539.790000001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3600000</v>
      </c>
      <c r="C33" s="14"/>
      <c r="D33" s="19">
        <v>346920</v>
      </c>
      <c r="E33" s="19"/>
      <c r="F33" s="19"/>
      <c r="G33" s="16"/>
      <c r="H33" s="15">
        <v>72580.759999999995</v>
      </c>
      <c r="I33" s="17"/>
      <c r="J33" s="17"/>
      <c r="K33" s="17"/>
      <c r="L33" s="17"/>
      <c r="M33" s="18"/>
      <c r="N33" s="15"/>
      <c r="O33" s="15"/>
      <c r="P33" s="11">
        <f t="shared" si="2"/>
        <v>419500.76</v>
      </c>
    </row>
    <row r="34" spans="1:16" x14ac:dyDescent="0.25">
      <c r="A34" s="12" t="s">
        <v>21</v>
      </c>
      <c r="B34" s="13">
        <v>73584915.989999995</v>
      </c>
      <c r="C34" s="14"/>
      <c r="D34" s="19">
        <v>4414831.03</v>
      </c>
      <c r="E34" s="15">
        <v>723813.84</v>
      </c>
      <c r="F34" s="16">
        <v>576170.43999999994</v>
      </c>
      <c r="G34" s="16">
        <v>3812032.16</v>
      </c>
      <c r="H34" s="15">
        <v>4920996.2300000004</v>
      </c>
      <c r="I34" s="17">
        <v>3579581.44</v>
      </c>
      <c r="J34" s="17">
        <v>4727496.51</v>
      </c>
      <c r="K34" s="17">
        <v>4498641.1399999997</v>
      </c>
      <c r="L34" s="17">
        <v>5730813.6699999999</v>
      </c>
      <c r="M34" s="18">
        <v>4496231.3600000003</v>
      </c>
      <c r="N34" s="15">
        <v>3985254.32</v>
      </c>
      <c r="O34" s="15">
        <v>4569412.3600000003</v>
      </c>
      <c r="P34" s="11">
        <f t="shared" si="2"/>
        <v>46035274.5</v>
      </c>
    </row>
    <row r="35" spans="1:16" ht="25.5" x14ac:dyDescent="0.25">
      <c r="A35" s="12" t="s">
        <v>22</v>
      </c>
      <c r="B35" s="13">
        <v>8486771.7599999998</v>
      </c>
      <c r="C35" s="14"/>
      <c r="D35" s="19">
        <v>239985.17</v>
      </c>
      <c r="E35" s="15"/>
      <c r="F35" s="16">
        <v>180718.02</v>
      </c>
      <c r="G35" s="16">
        <v>280833.09999999998</v>
      </c>
      <c r="H35" s="15">
        <v>890591.2</v>
      </c>
      <c r="I35" s="17">
        <v>291491.84000000003</v>
      </c>
      <c r="J35" s="17"/>
      <c r="K35" s="17">
        <v>441432.9</v>
      </c>
      <c r="L35" s="17"/>
      <c r="M35" s="18">
        <v>369450.42</v>
      </c>
      <c r="N35" s="15">
        <v>370895.24</v>
      </c>
      <c r="O35" s="15">
        <v>256897.26</v>
      </c>
      <c r="P35" s="11">
        <f t="shared" si="2"/>
        <v>3322295.1499999994</v>
      </c>
    </row>
    <row r="36" spans="1:16" ht="25.5" x14ac:dyDescent="0.25">
      <c r="A36" s="12" t="s">
        <v>23</v>
      </c>
      <c r="B36" s="13">
        <v>1140000</v>
      </c>
      <c r="C36" s="14"/>
      <c r="D36" s="19"/>
      <c r="E36" s="19"/>
      <c r="F36" s="19"/>
      <c r="G36" s="16"/>
      <c r="H36" s="15"/>
      <c r="I36" s="17"/>
      <c r="J36" s="17"/>
      <c r="K36" s="17"/>
      <c r="L36" s="17"/>
      <c r="M36" s="18"/>
      <c r="N36" s="15"/>
      <c r="O36" s="15"/>
      <c r="P36" s="11">
        <f t="shared" si="2"/>
        <v>0</v>
      </c>
    </row>
    <row r="37" spans="1:16" ht="25.5" x14ac:dyDescent="0.25">
      <c r="A37" s="12" t="s">
        <v>24</v>
      </c>
      <c r="B37" s="13">
        <v>35500600</v>
      </c>
      <c r="C37" s="14"/>
      <c r="D37" s="19">
        <v>2537263.04</v>
      </c>
      <c r="E37" s="22">
        <v>1352298.57</v>
      </c>
      <c r="F37" s="14">
        <v>3154331.66</v>
      </c>
      <c r="G37" s="16">
        <v>519041.12</v>
      </c>
      <c r="H37" s="15">
        <v>3831222.05</v>
      </c>
      <c r="I37" s="17">
        <v>601223.30000000005</v>
      </c>
      <c r="J37" s="17">
        <v>516541.42</v>
      </c>
      <c r="K37" s="17"/>
      <c r="L37" s="17">
        <v>119340</v>
      </c>
      <c r="M37" s="18">
        <v>356594.13</v>
      </c>
      <c r="N37" s="15"/>
      <c r="O37" s="15"/>
      <c r="P37" s="11">
        <f t="shared" si="2"/>
        <v>12987855.290000003</v>
      </c>
    </row>
    <row r="38" spans="1:16" ht="25.5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110256642.62</v>
      </c>
      <c r="C39" s="14"/>
      <c r="D39" s="19">
        <v>1622626.22</v>
      </c>
      <c r="E39" s="15">
        <v>1701848.67</v>
      </c>
      <c r="F39" s="16">
        <v>556176.65</v>
      </c>
      <c r="G39" s="16">
        <v>2305299.37</v>
      </c>
      <c r="H39" s="15">
        <v>4944299.8</v>
      </c>
      <c r="I39" s="17">
        <v>3408463.21</v>
      </c>
      <c r="J39" s="17">
        <v>4031867.84</v>
      </c>
      <c r="K39" s="17">
        <v>4798164.4000000004</v>
      </c>
      <c r="L39" s="17">
        <v>5186516.49</v>
      </c>
      <c r="M39" s="18">
        <v>5376765.9199999999</v>
      </c>
      <c r="N39" s="15">
        <v>4897236.8600000003</v>
      </c>
      <c r="O39" s="15">
        <v>5310125.3600000003</v>
      </c>
      <c r="P39" s="11">
        <f t="shared" si="2"/>
        <v>44139390.790000007</v>
      </c>
    </row>
    <row r="40" spans="1:16" x14ac:dyDescent="0.25">
      <c r="A40" s="9" t="s">
        <v>27</v>
      </c>
      <c r="B40" s="120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6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6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7">
        <f>SUM(B57:B65)</f>
        <v>77348.55</v>
      </c>
      <c r="C56" s="20">
        <f>+C57+C58+C59+C60+C61+C62+C63+C64+C65</f>
        <v>0</v>
      </c>
      <c r="D56" s="96">
        <f t="shared" ref="D56:I56" si="7">SUM(D57:D65)</f>
        <v>263061.07</v>
      </c>
      <c r="E56" s="96">
        <f t="shared" si="7"/>
        <v>0</v>
      </c>
      <c r="F56" s="96">
        <f t="shared" si="7"/>
        <v>370691.52</v>
      </c>
      <c r="G56" s="96">
        <f t="shared" si="7"/>
        <v>885688.88</v>
      </c>
      <c r="H56" s="96">
        <f t="shared" si="7"/>
        <v>17669.810000000001</v>
      </c>
      <c r="I56" s="96">
        <f t="shared" si="7"/>
        <v>173254</v>
      </c>
      <c r="J56" s="96">
        <f>J57+J59+J60+J61+J65</f>
        <v>1525.5</v>
      </c>
      <c r="K56" s="96">
        <f>K57+K59+K60</f>
        <v>0</v>
      </c>
      <c r="L56" s="96">
        <f>L59</f>
        <v>175150</v>
      </c>
      <c r="M56" s="96">
        <f>M57+M58+M59+M60+M61+M62+M63+M64+M65</f>
        <v>450236.12</v>
      </c>
      <c r="N56" s="96">
        <f>N57+N58+N59+N60+N61+N62+N63+N64+N65</f>
        <v>0</v>
      </c>
      <c r="O56" s="96">
        <f>O57+O58+O59+O60+O61+O62+O63+O64+O65</f>
        <v>279949.15000000002</v>
      </c>
      <c r="P56" s="11">
        <f t="shared" si="6"/>
        <v>2617226.0500000003</v>
      </c>
    </row>
    <row r="57" spans="1:16" x14ac:dyDescent="0.25">
      <c r="A57" s="12" t="s">
        <v>43</v>
      </c>
      <c r="B57" s="13">
        <v>77348.55</v>
      </c>
      <c r="C57" s="14"/>
      <c r="D57" s="22">
        <v>263061.07</v>
      </c>
      <c r="E57" s="16"/>
      <c r="F57" s="16">
        <v>207920</v>
      </c>
      <c r="G57" s="16">
        <v>884881.38</v>
      </c>
      <c r="H57" s="15"/>
      <c r="I57" s="17">
        <v>38420</v>
      </c>
      <c r="J57" s="17"/>
      <c r="K57" s="17"/>
      <c r="L57" s="17">
        <v>10533.9</v>
      </c>
      <c r="M57" s="18"/>
      <c r="N57" s="15"/>
      <c r="O57" s="15"/>
      <c r="P57" s="11">
        <f t="shared" si="6"/>
        <v>1404816.3499999999</v>
      </c>
    </row>
    <row r="58" spans="1:16" ht="25.5" x14ac:dyDescent="0.25">
      <c r="A58" s="12" t="s">
        <v>78</v>
      </c>
      <c r="B58" s="13"/>
      <c r="C58" s="14"/>
      <c r="D58" s="22"/>
      <c r="E58" s="19"/>
      <c r="F58" s="19"/>
      <c r="G58" s="19"/>
      <c r="H58" s="19"/>
      <c r="I58" s="17"/>
      <c r="J58" s="17"/>
      <c r="K58" s="17"/>
      <c r="L58" s="17"/>
      <c r="M58" s="18"/>
      <c r="N58" s="13"/>
      <c r="O58" s="15"/>
      <c r="P58" s="11">
        <f t="shared" si="6"/>
        <v>0</v>
      </c>
    </row>
    <row r="59" spans="1:16" ht="25.5" x14ac:dyDescent="0.25">
      <c r="A59" s="12" t="s">
        <v>44</v>
      </c>
      <c r="B59" s="13"/>
      <c r="C59" s="14"/>
      <c r="D59" s="22"/>
      <c r="E59" s="16"/>
      <c r="F59" s="16">
        <v>33252.01</v>
      </c>
      <c r="G59" s="16"/>
      <c r="H59" s="15">
        <v>17669.810000000001</v>
      </c>
      <c r="I59" s="17"/>
      <c r="J59" s="17">
        <v>1525.5</v>
      </c>
      <c r="K59" s="17"/>
      <c r="L59" s="17">
        <v>175150</v>
      </c>
      <c r="M59" s="18">
        <v>450236.12</v>
      </c>
      <c r="N59" s="15"/>
      <c r="O59" s="15">
        <v>279949.15000000002</v>
      </c>
      <c r="P59" s="11">
        <f t="shared" si="6"/>
        <v>957782.59</v>
      </c>
    </row>
    <row r="60" spans="1:16" ht="25.5" x14ac:dyDescent="0.25">
      <c r="A60" s="12" t="s">
        <v>45</v>
      </c>
      <c r="B60" s="13"/>
      <c r="C60" s="14"/>
      <c r="D60" s="22"/>
      <c r="E60" s="19"/>
      <c r="F60" s="14">
        <v>129519.51</v>
      </c>
      <c r="G60" s="26">
        <v>807.5</v>
      </c>
      <c r="H60" s="17"/>
      <c r="I60" s="17">
        <v>134834</v>
      </c>
      <c r="J60" s="17"/>
      <c r="K60" s="17"/>
      <c r="L60" s="17">
        <v>117002.5</v>
      </c>
      <c r="M60" s="18"/>
      <c r="N60" s="13"/>
      <c r="O60" s="15"/>
      <c r="P60" s="11">
        <f t="shared" si="6"/>
        <v>382163.51</v>
      </c>
    </row>
    <row r="61" spans="1:16" ht="25.5" x14ac:dyDescent="0.25">
      <c r="A61" s="12" t="s">
        <v>46</v>
      </c>
      <c r="B61" s="13"/>
      <c r="C61" s="14"/>
      <c r="D61" s="22"/>
      <c r="E61" s="19"/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6"/>
        <v>0</v>
      </c>
    </row>
    <row r="62" spans="1:16" x14ac:dyDescent="0.25">
      <c r="A62" s="12" t="s">
        <v>47</v>
      </c>
      <c r="B62" s="13"/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6">
        <f t="shared" ref="B66" si="8">+B67+B68+B69+B70</f>
        <v>0</v>
      </c>
      <c r="C66" s="20"/>
      <c r="D66" s="96">
        <f>+D67+D68+D69+D70+D77</f>
        <v>64329.279999999999</v>
      </c>
      <c r="E66" s="96">
        <f>E67</f>
        <v>336028.1</v>
      </c>
      <c r="F66" s="96">
        <f>F67</f>
        <v>269744.13</v>
      </c>
      <c r="G66" s="96">
        <f>G67</f>
        <v>0</v>
      </c>
      <c r="H66" s="96"/>
      <c r="I66" s="96">
        <f>I67</f>
        <v>303007</v>
      </c>
      <c r="J66" s="96">
        <f>J67</f>
        <v>0</v>
      </c>
      <c r="K66" s="96">
        <f>K67</f>
        <v>0</v>
      </c>
      <c r="L66" s="96">
        <f>L67</f>
        <v>156685.29</v>
      </c>
      <c r="M66" s="96">
        <f>M67+M68+M69+M70</f>
        <v>236456.36</v>
      </c>
      <c r="N66" s="96">
        <f>N67+N68+N69+N70</f>
        <v>325365.23</v>
      </c>
      <c r="O66" s="96">
        <f>O67+O68+O69+O70+O71+O72+O73</f>
        <v>0</v>
      </c>
      <c r="P66" s="11">
        <f t="shared" si="6"/>
        <v>1691615.3900000001</v>
      </c>
    </row>
    <row r="67" spans="1:17" x14ac:dyDescent="0.25">
      <c r="A67" s="12" t="s">
        <v>51</v>
      </c>
      <c r="B67" s="13"/>
      <c r="C67" s="14"/>
      <c r="D67" s="19">
        <v>43891.69</v>
      </c>
      <c r="E67" s="119">
        <v>336028.1</v>
      </c>
      <c r="F67" s="17">
        <v>269744.13</v>
      </c>
      <c r="G67" s="16"/>
      <c r="H67" s="15"/>
      <c r="I67" s="17">
        <v>303007</v>
      </c>
      <c r="J67" s="17"/>
      <c r="K67" s="17"/>
      <c r="L67" s="17">
        <v>156685.29</v>
      </c>
      <c r="M67" s="18">
        <v>236456.36</v>
      </c>
      <c r="N67" s="15">
        <v>325365.23</v>
      </c>
      <c r="O67" s="19"/>
      <c r="P67" s="11">
        <f t="shared" si="6"/>
        <v>1671177.7999999998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6">
        <v>0</v>
      </c>
      <c r="C74" s="13">
        <v>0</v>
      </c>
      <c r="D74" s="96">
        <f t="shared" ref="D74:I74" si="9">D77</f>
        <v>20437.59</v>
      </c>
      <c r="E74" s="96">
        <f t="shared" si="9"/>
        <v>173027.88</v>
      </c>
      <c r="F74" s="96">
        <f t="shared" si="9"/>
        <v>251532.79999999999</v>
      </c>
      <c r="G74" s="96">
        <f t="shared" si="9"/>
        <v>580462.75</v>
      </c>
      <c r="H74" s="96">
        <f t="shared" si="9"/>
        <v>434893.55</v>
      </c>
      <c r="I74" s="96">
        <f t="shared" si="9"/>
        <v>178654.24</v>
      </c>
      <c r="J74" s="96">
        <f>J77</f>
        <v>432047.24</v>
      </c>
      <c r="K74" s="96">
        <f>K77</f>
        <v>549736.23</v>
      </c>
      <c r="L74" s="96">
        <f>L77</f>
        <v>332050.67</v>
      </c>
      <c r="M74" s="96">
        <f>M75+M76+M77</f>
        <v>289456.56</v>
      </c>
      <c r="N74" s="96">
        <f>N75+N76+N77</f>
        <v>417403.9</v>
      </c>
      <c r="O74" s="96">
        <f>O75+O76+O77</f>
        <v>297123.36</v>
      </c>
      <c r="P74" s="11">
        <f t="shared" si="6"/>
        <v>3956826.77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0</v>
      </c>
      <c r="C77" s="13">
        <v>0</v>
      </c>
      <c r="D77" s="120">
        <v>20437.59</v>
      </c>
      <c r="E77" s="120">
        <v>173027.88</v>
      </c>
      <c r="F77" s="119">
        <v>251532.79999999999</v>
      </c>
      <c r="G77" s="119">
        <v>580462.75</v>
      </c>
      <c r="H77" s="119">
        <v>434893.55</v>
      </c>
      <c r="I77" s="19">
        <v>178654.24</v>
      </c>
      <c r="J77" s="19">
        <v>432047.24</v>
      </c>
      <c r="K77" s="19">
        <v>549736.23</v>
      </c>
      <c r="L77" s="19">
        <v>332050.67</v>
      </c>
      <c r="M77" s="18">
        <v>289456.56</v>
      </c>
      <c r="N77" s="17">
        <v>417403.9</v>
      </c>
      <c r="O77" s="19">
        <v>297123.36</v>
      </c>
      <c r="P77" s="11">
        <f t="shared" ref="P77:P87" si="10">+D77+E77+F77+G77+H77+I77+J77+K77+L77+M77+N77+O77</f>
        <v>3956826.77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6"/>
      <c r="P78" s="11">
        <f t="shared" si="10"/>
        <v>0</v>
      </c>
      <c r="Q78" s="2"/>
    </row>
    <row r="79" spans="1:17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0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0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0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0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0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0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0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0"/>
        <v>0</v>
      </c>
      <c r="T86" s="7"/>
    </row>
    <row r="87" spans="1:20" x14ac:dyDescent="0.25">
      <c r="A87" s="112" t="s">
        <v>62</v>
      </c>
      <c r="B87" s="113">
        <f>+B14+B20+B30+B40+B56+B66</f>
        <v>274461144.03000003</v>
      </c>
      <c r="C87" s="113">
        <f>+C14+C20+C30+C40+C56+C66</f>
        <v>0</v>
      </c>
      <c r="D87" s="113">
        <f>+D14+D20+D30+D40+D56+D77</f>
        <v>13768051.520000001</v>
      </c>
      <c r="E87" s="113">
        <f>+E14+E20+E30+E40+E56+E66+E74</f>
        <v>7004806.5999999987</v>
      </c>
      <c r="F87" s="113">
        <f>+F14+F20+F30+F40+F56+F66+F74</f>
        <v>7215498.8599999994</v>
      </c>
      <c r="G87" s="113">
        <f>+G14+G20+G30+G40+G56+G66+G74</f>
        <v>16129923.540000001</v>
      </c>
      <c r="H87" s="113">
        <f>+H14+H20+H30+H40+H56+H66+H74</f>
        <v>20291419.010000002</v>
      </c>
      <c r="I87" s="113">
        <f>I14+I20+I30+I56+I66+I74</f>
        <v>12239334.08</v>
      </c>
      <c r="J87" s="113">
        <f>J14+J20+J30+J56+J66+J74+J77</f>
        <v>13881419.110000001</v>
      </c>
      <c r="K87" s="113">
        <f>+K14+K20+K30+K40+K56+K66+K74</f>
        <v>13283066.500000002</v>
      </c>
      <c r="L87" s="113">
        <f>L14+L20+L30+L56+L66+L74</f>
        <v>13115068.609999999</v>
      </c>
      <c r="M87" s="113">
        <f>M14+M20+M30+M56+M66+M74</f>
        <v>19237649.382999998</v>
      </c>
      <c r="N87" s="113">
        <f>N14+N20+N30+N56+N66+N74</f>
        <v>12961989.630000001</v>
      </c>
      <c r="O87" s="113">
        <f>O14+O20+O30+O40+O48+O56+O66+O74+O78</f>
        <v>14639901.99</v>
      </c>
      <c r="P87" s="113">
        <f t="shared" si="10"/>
        <v>163768128.833</v>
      </c>
      <c r="T87" s="3"/>
    </row>
    <row r="88" spans="1:20" ht="15.75" thickBot="1" x14ac:dyDescent="0.3">
      <c r="D88" s="95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C92" s="98"/>
      <c r="P92" s="98"/>
    </row>
    <row r="93" spans="1:20" x14ac:dyDescent="0.25">
      <c r="C93" s="98"/>
      <c r="P93" s="98"/>
    </row>
    <row r="94" spans="1:20" x14ac:dyDescent="0.25">
      <c r="A94" s="98"/>
      <c r="C94" s="98"/>
      <c r="P94" s="98"/>
    </row>
    <row r="95" spans="1:20" ht="15.75" x14ac:dyDescent="0.25">
      <c r="A95" s="99"/>
    </row>
    <row r="96" spans="1:20" ht="15.75" x14ac:dyDescent="0.25">
      <c r="A96" s="100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8" workbookViewId="0">
      <selection activeCell="Q16" sqref="Q16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97</v>
      </c>
      <c r="B1" s="35" t="s">
        <v>98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99</v>
      </c>
      <c r="B2" s="40" t="s">
        <v>100</v>
      </c>
      <c r="C2" s="41" t="s">
        <v>101</v>
      </c>
      <c r="D2" s="42" t="s">
        <v>102</v>
      </c>
      <c r="E2" s="42" t="s">
        <v>103</v>
      </c>
      <c r="F2" s="42" t="s">
        <v>104</v>
      </c>
      <c r="G2" s="43" t="s">
        <v>105</v>
      </c>
      <c r="H2" s="102">
        <v>45108</v>
      </c>
      <c r="I2" s="101">
        <v>45139</v>
      </c>
      <c r="J2" s="101">
        <v>45170</v>
      </c>
      <c r="K2" s="42" t="s">
        <v>106</v>
      </c>
      <c r="L2" s="42" t="s">
        <v>107</v>
      </c>
      <c r="M2" s="42" t="s">
        <v>108</v>
      </c>
      <c r="N2" s="42" t="s">
        <v>109</v>
      </c>
    </row>
    <row r="3" spans="1:14" ht="15" customHeight="1" x14ac:dyDescent="0.25">
      <c r="A3" s="44" t="s">
        <v>110</v>
      </c>
      <c r="B3" s="45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>
        <f>SUM(B3:M3)</f>
        <v>0</v>
      </c>
    </row>
    <row r="4" spans="1:14" x14ac:dyDescent="0.25">
      <c r="A4" s="48" t="s">
        <v>111</v>
      </c>
      <c r="B4" s="49"/>
      <c r="C4" s="50"/>
      <c r="D4" s="47"/>
      <c r="E4" s="47"/>
      <c r="F4" s="47"/>
      <c r="G4" s="47"/>
      <c r="H4" s="47"/>
      <c r="I4" s="47"/>
      <c r="J4" s="47"/>
      <c r="K4" s="47"/>
      <c r="L4" s="47"/>
      <c r="M4" s="47"/>
      <c r="N4" s="47">
        <f>SUM(B4:M4)</f>
        <v>0</v>
      </c>
    </row>
    <row r="5" spans="1:14" x14ac:dyDescent="0.25">
      <c r="A5" s="51" t="s">
        <v>112</v>
      </c>
      <c r="B5" s="49">
        <f>'Presupuesto Aprobado-Ejec  FEBR'!D10</f>
        <v>8273168.6600000001</v>
      </c>
      <c r="C5" s="52">
        <f>'Presupuesto Aprobado-Ejec  FEBR'!E10</f>
        <v>7161947.5199999996</v>
      </c>
      <c r="D5" s="47">
        <f>'Presupuesto Aprobado-Ejec  FEBR'!F10</f>
        <v>5101069.1100000003</v>
      </c>
      <c r="E5" s="47">
        <f>'Presupuesto Aprobado-Ejec  FEBR'!G10</f>
        <v>14777117.219999999</v>
      </c>
      <c r="F5" s="47">
        <f>'Presupuesto Aprobado-Ejec  FEBR'!H10</f>
        <v>20043914.829999998</v>
      </c>
      <c r="G5" s="47">
        <f>'Presupuesto Aprobado-Ejec  FEBR'!I10</f>
        <v>14282047.02</v>
      </c>
      <c r="H5" s="47">
        <f>'Presupuesto Aprobado-Ejec  FEBR'!J10</f>
        <v>14024202.809999999</v>
      </c>
      <c r="I5" s="47">
        <f>'Presupuesto Aprobado-Ejec  FEBR'!K10</f>
        <v>14381306.379999999</v>
      </c>
      <c r="J5" s="47">
        <v>17332614.989999998</v>
      </c>
      <c r="K5" s="47">
        <v>13513904.91</v>
      </c>
      <c r="L5" s="47">
        <f>'Presupuesto Aprobado-Ejec  FEBR'!N10</f>
        <v>12029382.67</v>
      </c>
      <c r="M5" s="47">
        <f>'Presupuesto Aprobado-Ejec  FEBR'!O10</f>
        <v>14777046.279999999</v>
      </c>
      <c r="N5" s="47">
        <f t="shared" ref="N5:N38" si="0">SUM(B5:M5)</f>
        <v>155697722.39999998</v>
      </c>
    </row>
    <row r="6" spans="1:14" x14ac:dyDescent="0.25">
      <c r="A6" s="48" t="s">
        <v>113</v>
      </c>
      <c r="B6" s="53"/>
      <c r="C6" s="54"/>
      <c r="D6" s="47"/>
      <c r="E6" s="47"/>
      <c r="F6" s="47"/>
      <c r="G6" s="47"/>
      <c r="H6" s="47"/>
      <c r="I6" s="47"/>
      <c r="J6" s="47"/>
      <c r="K6" s="47"/>
      <c r="L6" s="47"/>
      <c r="M6" s="47"/>
      <c r="N6" s="47">
        <f t="shared" si="0"/>
        <v>0</v>
      </c>
    </row>
    <row r="7" spans="1:14" x14ac:dyDescent="0.25">
      <c r="A7" s="48" t="s">
        <v>114</v>
      </c>
      <c r="B7" s="53"/>
      <c r="C7" s="55"/>
      <c r="D7" s="47"/>
      <c r="E7" s="47"/>
      <c r="F7" s="47"/>
      <c r="G7" s="47"/>
      <c r="H7" s="47"/>
      <c r="I7" s="47"/>
      <c r="J7" s="47"/>
      <c r="K7" s="47"/>
      <c r="L7" s="47"/>
      <c r="M7" s="47"/>
      <c r="N7" s="47">
        <f t="shared" si="0"/>
        <v>0</v>
      </c>
    </row>
    <row r="8" spans="1:14" x14ac:dyDescent="0.25">
      <c r="A8" s="48" t="s">
        <v>115</v>
      </c>
      <c r="B8" s="53"/>
      <c r="C8" s="54"/>
      <c r="D8" s="47"/>
      <c r="E8" s="47"/>
      <c r="F8" s="47"/>
      <c r="G8" s="47"/>
      <c r="H8" s="47"/>
      <c r="I8" s="47"/>
      <c r="J8" s="47"/>
      <c r="K8" s="47"/>
      <c r="L8" s="47"/>
      <c r="M8" s="47"/>
      <c r="N8" s="47">
        <f t="shared" si="0"/>
        <v>0</v>
      </c>
    </row>
    <row r="9" spans="1:14" x14ac:dyDescent="0.25">
      <c r="A9" s="48" t="s">
        <v>116</v>
      </c>
      <c r="B9" s="49"/>
      <c r="C9" s="56"/>
      <c r="D9" s="47"/>
      <c r="E9" s="47"/>
      <c r="F9" s="47"/>
      <c r="G9" s="47"/>
      <c r="H9" s="47"/>
      <c r="I9" s="47"/>
      <c r="J9" s="47"/>
      <c r="K9" s="47"/>
      <c r="L9" s="47"/>
      <c r="M9" s="47"/>
      <c r="N9" s="47">
        <f t="shared" si="0"/>
        <v>0</v>
      </c>
    </row>
    <row r="10" spans="1:14" x14ac:dyDescent="0.25">
      <c r="A10" s="48" t="s">
        <v>117</v>
      </c>
      <c r="B10" s="49"/>
      <c r="C10" s="5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>
        <f t="shared" si="0"/>
        <v>0</v>
      </c>
    </row>
    <row r="11" spans="1:14" x14ac:dyDescent="0.25">
      <c r="A11" s="48" t="s">
        <v>118</v>
      </c>
      <c r="B11" s="49"/>
      <c r="C11" s="5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>
        <f t="shared" si="0"/>
        <v>0</v>
      </c>
    </row>
    <row r="12" spans="1:14" x14ac:dyDescent="0.25">
      <c r="A12" s="48" t="s">
        <v>119</v>
      </c>
      <c r="B12" s="49"/>
      <c r="C12" s="5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>
        <f t="shared" si="0"/>
        <v>0</v>
      </c>
    </row>
    <row r="13" spans="1:14" x14ac:dyDescent="0.25">
      <c r="A13" s="48" t="s">
        <v>120</v>
      </c>
      <c r="B13" s="53"/>
      <c r="C13" s="54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>
        <f t="shared" si="0"/>
        <v>0</v>
      </c>
    </row>
    <row r="14" spans="1:14" x14ac:dyDescent="0.25">
      <c r="A14" s="48" t="s">
        <v>121</v>
      </c>
      <c r="B14" s="49"/>
      <c r="C14" s="5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>
        <f t="shared" si="0"/>
        <v>0</v>
      </c>
    </row>
    <row r="15" spans="1:14" x14ac:dyDescent="0.25">
      <c r="A15" s="48" t="s">
        <v>122</v>
      </c>
      <c r="B15" s="53"/>
      <c r="C15" s="54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>
        <f t="shared" si="0"/>
        <v>0</v>
      </c>
    </row>
    <row r="16" spans="1:14" x14ac:dyDescent="0.25">
      <c r="A16" s="48" t="s">
        <v>123</v>
      </c>
      <c r="B16" s="49"/>
      <c r="C16" s="5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>
        <f t="shared" si="0"/>
        <v>0</v>
      </c>
    </row>
    <row r="17" spans="1:14" x14ac:dyDescent="0.25">
      <c r="A17" s="48" t="s">
        <v>124</v>
      </c>
      <c r="B17" s="57"/>
      <c r="C17" s="58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>
        <f t="shared" si="0"/>
        <v>0</v>
      </c>
    </row>
    <row r="18" spans="1:14" x14ac:dyDescent="0.25">
      <c r="A18" s="48" t="s">
        <v>125</v>
      </c>
      <c r="B18" s="49"/>
      <c r="C18" s="56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>
        <f t="shared" si="0"/>
        <v>0</v>
      </c>
    </row>
    <row r="19" spans="1:14" x14ac:dyDescent="0.25">
      <c r="A19" s="48" t="s">
        <v>126</v>
      </c>
      <c r="B19" s="53"/>
      <c r="C19" s="54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>
        <f t="shared" si="0"/>
        <v>0</v>
      </c>
    </row>
    <row r="20" spans="1:14" x14ac:dyDescent="0.25">
      <c r="A20" s="48" t="s">
        <v>127</v>
      </c>
      <c r="B20" s="53"/>
      <c r="C20" s="54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>
        <f t="shared" si="0"/>
        <v>0</v>
      </c>
    </row>
    <row r="21" spans="1:14" x14ac:dyDescent="0.25">
      <c r="A21" s="48" t="s">
        <v>128</v>
      </c>
      <c r="B21" s="49"/>
      <c r="C21" s="5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>
        <f t="shared" si="0"/>
        <v>0</v>
      </c>
    </row>
    <row r="22" spans="1:14" ht="18.75" x14ac:dyDescent="0.3">
      <c r="A22" s="59" t="s">
        <v>129</v>
      </c>
      <c r="B22" s="60"/>
      <c r="C22" s="61"/>
      <c r="D22" s="62"/>
      <c r="E22" s="62"/>
      <c r="F22" s="62"/>
      <c r="G22" s="62"/>
      <c r="H22" s="62"/>
      <c r="I22" s="62"/>
      <c r="J22" s="62"/>
      <c r="K22" s="63"/>
      <c r="L22" s="63"/>
      <c r="M22" s="62"/>
      <c r="N22" s="62">
        <f t="shared" si="0"/>
        <v>0</v>
      </c>
    </row>
    <row r="23" spans="1:14" x14ac:dyDescent="0.25">
      <c r="A23" s="48" t="s">
        <v>130</v>
      </c>
      <c r="B23" s="53"/>
      <c r="C23" s="54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>
        <f t="shared" si="0"/>
        <v>0</v>
      </c>
    </row>
    <row r="24" spans="1:14" x14ac:dyDescent="0.25">
      <c r="A24" s="64" t="s">
        <v>131</v>
      </c>
      <c r="B24" s="65"/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>
        <f t="shared" si="0"/>
        <v>0</v>
      </c>
    </row>
    <row r="25" spans="1:14" x14ac:dyDescent="0.25">
      <c r="A25" s="48" t="s">
        <v>132</v>
      </c>
      <c r="B25" s="68"/>
      <c r="C25" s="69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>
        <f t="shared" si="0"/>
        <v>0</v>
      </c>
    </row>
    <row r="26" spans="1:14" x14ac:dyDescent="0.25">
      <c r="A26" s="48" t="s">
        <v>133</v>
      </c>
      <c r="B26" s="53"/>
      <c r="C26" s="54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>
        <f t="shared" si="0"/>
        <v>0</v>
      </c>
    </row>
    <row r="27" spans="1:14" x14ac:dyDescent="0.25">
      <c r="A27" s="48" t="s">
        <v>134</v>
      </c>
      <c r="B27" s="53"/>
      <c r="C27" s="54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>
        <f t="shared" si="0"/>
        <v>0</v>
      </c>
    </row>
    <row r="28" spans="1:14" x14ac:dyDescent="0.25">
      <c r="A28" s="48" t="s">
        <v>135</v>
      </c>
      <c r="B28" s="53"/>
      <c r="C28" s="54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>
        <f t="shared" si="0"/>
        <v>0</v>
      </c>
    </row>
    <row r="29" spans="1:14" x14ac:dyDescent="0.25">
      <c r="A29" s="64" t="s">
        <v>136</v>
      </c>
      <c r="B29" s="65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>
        <f t="shared" si="0"/>
        <v>0</v>
      </c>
    </row>
    <row r="30" spans="1:14" x14ac:dyDescent="0.25">
      <c r="A30" s="48" t="s">
        <v>137</v>
      </c>
      <c r="B30" s="53"/>
      <c r="C30" s="54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>
        <f t="shared" si="0"/>
        <v>0</v>
      </c>
    </row>
    <row r="31" spans="1:14" x14ac:dyDescent="0.25">
      <c r="A31" s="48" t="s">
        <v>138</v>
      </c>
      <c r="B31" s="49"/>
      <c r="C31" s="5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>
        <f t="shared" si="0"/>
        <v>0</v>
      </c>
    </row>
    <row r="32" spans="1:14" x14ac:dyDescent="0.25">
      <c r="A32" s="48"/>
      <c r="B32" s="71"/>
      <c r="C32" s="72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>
        <f t="shared" si="0"/>
        <v>0</v>
      </c>
    </row>
    <row r="33" spans="1:14" ht="15.75" x14ac:dyDescent="0.25">
      <c r="A33" s="73" t="s">
        <v>139</v>
      </c>
      <c r="B33" s="74"/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>
        <f t="shared" si="0"/>
        <v>0</v>
      </c>
    </row>
    <row r="34" spans="1:14" x14ac:dyDescent="0.25">
      <c r="A34" s="77" t="s">
        <v>140</v>
      </c>
      <c r="B34" s="78"/>
      <c r="C34" s="79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>
        <f t="shared" si="0"/>
        <v>0</v>
      </c>
    </row>
    <row r="35" spans="1:14" x14ac:dyDescent="0.25">
      <c r="A35" s="77" t="s">
        <v>141</v>
      </c>
      <c r="B35" s="80"/>
      <c r="C35" s="81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>
        <f t="shared" si="0"/>
        <v>0</v>
      </c>
    </row>
    <row r="36" spans="1:14" x14ac:dyDescent="0.25">
      <c r="A36" s="77" t="s">
        <v>142</v>
      </c>
      <c r="B36" s="82"/>
      <c r="C36" s="79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>
        <f t="shared" si="0"/>
        <v>0</v>
      </c>
    </row>
    <row r="37" spans="1:14" x14ac:dyDescent="0.25">
      <c r="A37" s="77" t="s">
        <v>143</v>
      </c>
      <c r="B37" s="80"/>
      <c r="C37" s="81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>
        <f t="shared" si="0"/>
        <v>0</v>
      </c>
    </row>
    <row r="38" spans="1:14" ht="15.75" thickBot="1" x14ac:dyDescent="0.3">
      <c r="A38" s="83" t="s">
        <v>144</v>
      </c>
      <c r="B38" s="82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>
        <f t="shared" si="0"/>
        <v>0</v>
      </c>
    </row>
    <row r="39" spans="1:14" ht="15.75" thickBot="1" x14ac:dyDescent="0.3">
      <c r="A39" s="86" t="s">
        <v>145</v>
      </c>
      <c r="B39" s="87"/>
      <c r="C39" s="88"/>
      <c r="D39" s="89"/>
      <c r="E39" s="89"/>
      <c r="F39" s="89"/>
      <c r="G39" s="89"/>
      <c r="H39" s="89"/>
      <c r="I39" s="90"/>
      <c r="J39" s="90"/>
      <c r="K39" s="89"/>
      <c r="L39" s="90"/>
      <c r="M39" s="89"/>
      <c r="N39" s="91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2024-07-17T17:43:31Z</cp:lastPrinted>
  <dcterms:created xsi:type="dcterms:W3CDTF">2021-07-29T18:58:50Z</dcterms:created>
  <dcterms:modified xsi:type="dcterms:W3CDTF">2025-01-14T12:33:11Z</dcterms:modified>
</cp:coreProperties>
</file>